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inosp\Documents\Cesantía de la Policía\Agosto\Educación Financiera del SCPN 19.08.2022\Calculadoras\"/>
    </mc:Choice>
  </mc:AlternateContent>
  <bookViews>
    <workbookView xWindow="0" yWindow="0" windowWidth="23040" windowHeight="9072" tabRatio="892" activeTab="1"/>
  </bookViews>
  <sheets>
    <sheet name="DESCRIPCIÓN PROYECTO" sheetId="9" r:id="rId1"/>
    <sheet name="INVERSION FINANCIACION" sheetId="1" r:id="rId2"/>
    <sheet name="CUENTA DE RESULTADOS" sheetId="2" r:id="rId3"/>
    <sheet name="TESORERIA" sheetId="4" r:id="rId4"/>
    <sheet name="ACTIVO" sheetId="3" r:id="rId5"/>
    <sheet name="PASIVO" sheetId="5" r:id="rId6"/>
    <sheet name="SIMULADOR PTMO" sheetId="8" r:id="rId7"/>
  </sheets>
  <calcPr calcId="162913"/>
</workbook>
</file>

<file path=xl/calcChain.xml><?xml version="1.0" encoding="utf-8"?>
<calcChain xmlns="http://schemas.openxmlformats.org/spreadsheetml/2006/main">
  <c r="C5" i="8" l="1"/>
  <c r="C7" i="8"/>
  <c r="C21" i="1" l="1"/>
  <c r="C22" i="1" s="1"/>
  <c r="C29" i="4" s="1"/>
  <c r="C16" i="4"/>
  <c r="D16" i="4"/>
  <c r="D18" i="4"/>
  <c r="C31" i="2"/>
  <c r="C29" i="2"/>
  <c r="C26" i="4"/>
  <c r="C18" i="2"/>
  <c r="C17" i="4" s="1"/>
  <c r="C9" i="8"/>
  <c r="C7" i="4"/>
  <c r="C8" i="4"/>
  <c r="C15" i="4"/>
  <c r="D15" i="4"/>
  <c r="D14" i="3"/>
  <c r="D16" i="3"/>
  <c r="D19" i="3"/>
  <c r="D20" i="3"/>
  <c r="D21" i="3"/>
  <c r="D22" i="3"/>
  <c r="D23" i="3"/>
  <c r="D24" i="3"/>
  <c r="D25" i="3"/>
  <c r="D24" i="8"/>
  <c r="D101" i="8" s="1"/>
  <c r="C8" i="2"/>
  <c r="C11" i="2" s="1"/>
  <c r="E17" i="5"/>
  <c r="C14" i="2"/>
  <c r="D33" i="3" s="1"/>
  <c r="D14" i="2"/>
  <c r="E14" i="2"/>
  <c r="C30" i="2"/>
  <c r="C33" i="2"/>
  <c r="E9" i="5"/>
  <c r="E8" i="5"/>
  <c r="C24" i="4"/>
  <c r="D24" i="4"/>
  <c r="C23" i="4"/>
  <c r="D23" i="4"/>
  <c r="C28" i="4"/>
  <c r="D28" i="4"/>
  <c r="E28" i="4" s="1"/>
  <c r="F28" i="4" s="1"/>
  <c r="H28" i="4"/>
  <c r="C27" i="4"/>
  <c r="D27" i="4" s="1"/>
  <c r="E27" i="4" s="1"/>
  <c r="F27" i="4"/>
  <c r="H27" i="4" s="1"/>
  <c r="C25" i="4"/>
  <c r="D25" i="4" s="1"/>
  <c r="E25" i="4" s="1"/>
  <c r="C22" i="4"/>
  <c r="D22" i="4"/>
  <c r="C21" i="4"/>
  <c r="C19" i="4"/>
  <c r="D19" i="4" s="1"/>
  <c r="E19" i="4" s="1"/>
  <c r="F19" i="4"/>
  <c r="H19" i="4" s="1"/>
  <c r="C11" i="4"/>
  <c r="C10" i="4"/>
  <c r="H10" i="4"/>
  <c r="C9" i="4"/>
  <c r="C10" i="2"/>
  <c r="C9" i="2"/>
  <c r="C32" i="2"/>
  <c r="D32" i="2" s="1"/>
  <c r="E32" i="2"/>
  <c r="D11" i="2"/>
  <c r="E11" i="2"/>
  <c r="E36" i="2"/>
  <c r="E39" i="2"/>
  <c r="C34" i="1"/>
  <c r="H9" i="4"/>
  <c r="H20" i="4"/>
  <c r="H33" i="4"/>
  <c r="C18" i="4"/>
  <c r="E16" i="4"/>
  <c r="F16" i="4"/>
  <c r="F18" i="4"/>
  <c r="D7" i="4"/>
  <c r="D8" i="4"/>
  <c r="E23" i="4"/>
  <c r="F23" i="4" s="1"/>
  <c r="E22" i="4"/>
  <c r="F22" i="4"/>
  <c r="H22" i="4" s="1"/>
  <c r="F25" i="4"/>
  <c r="H25" i="4" s="1"/>
  <c r="D26" i="4"/>
  <c r="C24" i="8"/>
  <c r="E24" i="8" s="1"/>
  <c r="D12" i="3"/>
  <c r="E18" i="4"/>
  <c r="H16" i="4"/>
  <c r="E7" i="4"/>
  <c r="E8" i="4" s="1"/>
  <c r="F7" i="4"/>
  <c r="F8" i="4"/>
  <c r="H7" i="4"/>
  <c r="D102" i="8" l="1"/>
  <c r="D95" i="8"/>
  <c r="D53" i="8"/>
  <c r="D105" i="8"/>
  <c r="D100" i="8"/>
  <c r="D51" i="8"/>
  <c r="D18" i="8"/>
  <c r="D74" i="8"/>
  <c r="D56" i="8"/>
  <c r="D19" i="8"/>
  <c r="D16" i="8"/>
  <c r="D70" i="8"/>
  <c r="D79" i="8"/>
  <c r="D58" i="8"/>
  <c r="D48" i="8"/>
  <c r="D52" i="8"/>
  <c r="D33" i="8"/>
  <c r="D89" i="8"/>
  <c r="D49" i="8"/>
  <c r="D38" i="8"/>
  <c r="D76" i="8"/>
  <c r="D103" i="8"/>
  <c r="D90" i="8"/>
  <c r="D92" i="8"/>
  <c r="D34" i="8"/>
  <c r="D50" i="8"/>
  <c r="D61" i="8"/>
  <c r="D30" i="8"/>
  <c r="D62" i="8"/>
  <c r="D82" i="8"/>
  <c r="D75" i="8"/>
  <c r="D14" i="8"/>
  <c r="D47" i="8"/>
  <c r="D36" i="8"/>
  <c r="D65" i="8"/>
  <c r="D25" i="8"/>
  <c r="D31" i="8"/>
  <c r="D104" i="8"/>
  <c r="D17" i="8"/>
  <c r="D32" i="8"/>
  <c r="D88" i="8"/>
  <c r="D97" i="8"/>
  <c r="D85" i="8"/>
  <c r="D93" i="8"/>
  <c r="D44" i="8"/>
  <c r="D41" i="8"/>
  <c r="D71" i="8"/>
  <c r="D63" i="8"/>
  <c r="D37" i="8"/>
  <c r="D96" i="8"/>
  <c r="D83" i="8"/>
  <c r="D60" i="8"/>
  <c r="D29" i="8"/>
  <c r="D39" i="8"/>
  <c r="H8" i="4"/>
  <c r="E24" i="4"/>
  <c r="F24" i="4" s="1"/>
  <c r="H24" i="4"/>
  <c r="D18" i="3"/>
  <c r="D29" i="3" s="1"/>
  <c r="D31" i="2"/>
  <c r="E31" i="2"/>
  <c r="E26" i="4"/>
  <c r="F26" i="4" s="1"/>
  <c r="C32" i="4"/>
  <c r="H11" i="4"/>
  <c r="C12" i="4"/>
  <c r="E12" i="4"/>
  <c r="E15" i="4"/>
  <c r="H18" i="4"/>
  <c r="F12" i="4"/>
  <c r="F24" i="8"/>
  <c r="G24" i="8" s="1"/>
  <c r="H23" i="4"/>
  <c r="D17" i="4"/>
  <c r="E17" i="4" s="1"/>
  <c r="F17" i="4" s="1"/>
  <c r="D21" i="4"/>
  <c r="E21" i="4" s="1"/>
  <c r="F21" i="4" s="1"/>
  <c r="D43" i="8"/>
  <c r="D64" i="8"/>
  <c r="D87" i="8"/>
  <c r="D106" i="8"/>
  <c r="D72" i="8"/>
  <c r="D81" i="8"/>
  <c r="D67" i="8"/>
  <c r="D46" i="8"/>
  <c r="D68" i="8"/>
  <c r="D26" i="8"/>
  <c r="D28" i="8"/>
  <c r="D35" i="8"/>
  <c r="D80" i="8"/>
  <c r="D84" i="8"/>
  <c r="D73" i="8"/>
  <c r="D66" i="8"/>
  <c r="D55" i="8"/>
  <c r="D15" i="8"/>
  <c r="D42" i="8"/>
  <c r="D98" i="8"/>
  <c r="D77" i="8"/>
  <c r="D69" i="8"/>
  <c r="D45" i="8"/>
  <c r="D78" i="8"/>
  <c r="D91" i="8"/>
  <c r="D13" i="8"/>
  <c r="D40" i="8"/>
  <c r="D27" i="8"/>
  <c r="D99" i="8"/>
  <c r="D86" i="8"/>
  <c r="D54" i="8"/>
  <c r="D59" i="8"/>
  <c r="D107" i="8"/>
  <c r="D57" i="8"/>
  <c r="D94" i="8"/>
  <c r="D29" i="4"/>
  <c r="E29" i="4" s="1"/>
  <c r="F29" i="4" s="1"/>
  <c r="D12" i="4"/>
  <c r="F15" i="4" l="1"/>
  <c r="E32" i="4"/>
  <c r="E36" i="4" s="1"/>
  <c r="H29" i="4"/>
  <c r="H26" i="4"/>
  <c r="H17" i="4"/>
  <c r="H12" i="4"/>
  <c r="H21" i="4"/>
  <c r="C36" i="4"/>
  <c r="C25" i="8"/>
  <c r="D32" i="4"/>
  <c r="D36" i="4" s="1"/>
  <c r="H15" i="4"/>
  <c r="E12" i="5" l="1"/>
  <c r="E24" i="5" s="1"/>
  <c r="E25" i="8"/>
  <c r="F32" i="4"/>
  <c r="F36" i="4" s="1"/>
  <c r="H36" i="4" s="1"/>
  <c r="E22" i="5" s="1"/>
  <c r="H32" i="4"/>
  <c r="F25" i="8" l="1"/>
  <c r="G25" i="8" s="1"/>
  <c r="C26" i="8" s="1"/>
  <c r="E26" i="8" s="1"/>
  <c r="F26" i="8" s="1"/>
  <c r="G26" i="8" s="1"/>
  <c r="C27" i="8" l="1"/>
  <c r="E27" i="8" s="1"/>
  <c r="F27" i="8" l="1"/>
  <c r="G27" i="8" s="1"/>
  <c r="C28" i="8" l="1"/>
  <c r="E28" i="8" s="1"/>
  <c r="F28" i="8" l="1"/>
  <c r="G28" i="8" s="1"/>
  <c r="C29" i="8" s="1"/>
  <c r="E29" i="8" s="1"/>
  <c r="F29" i="8" s="1"/>
  <c r="G29" i="8" s="1"/>
  <c r="C30" i="8" l="1"/>
  <c r="E30" i="8" s="1"/>
  <c r="F30" i="8" s="1"/>
  <c r="G30" i="8" s="1"/>
  <c r="C31" i="8" l="1"/>
  <c r="E31" i="8" s="1"/>
  <c r="F31" i="8" s="1"/>
  <c r="G31" i="8" s="1"/>
  <c r="C32" i="8" s="1"/>
  <c r="E32" i="8" s="1"/>
  <c r="F32" i="8" s="1"/>
  <c r="G32" i="8" s="1"/>
  <c r="C33" i="8" l="1"/>
  <c r="E33" i="8" s="1"/>
  <c r="F33" i="8" s="1"/>
  <c r="G33" i="8" s="1"/>
  <c r="C34" i="8" l="1"/>
  <c r="E34" i="8" s="1"/>
  <c r="F34" i="8" s="1"/>
  <c r="G34" i="8" s="1"/>
  <c r="C35" i="8" s="1"/>
  <c r="E35" i="8" s="1"/>
  <c r="F35" i="8" l="1"/>
  <c r="G35" i="8" s="1"/>
  <c r="E13" i="8"/>
  <c r="C19" i="2" l="1"/>
  <c r="F13" i="8"/>
  <c r="C31" i="4" s="1"/>
  <c r="C36" i="8"/>
  <c r="E36" i="8" s="1"/>
  <c r="F36" i="8" l="1"/>
  <c r="G36" i="8" s="1"/>
  <c r="D31" i="4"/>
  <c r="E31" i="4" s="1"/>
  <c r="F31" i="4" s="1"/>
  <c r="H31" i="4"/>
  <c r="C34" i="2"/>
  <c r="C36" i="2" s="1"/>
  <c r="C39" i="2" s="1"/>
  <c r="C30" i="4"/>
  <c r="D30" i="4" l="1"/>
  <c r="C34" i="4"/>
  <c r="C35" i="4" s="1"/>
  <c r="C37" i="8"/>
  <c r="E37" i="8" s="1"/>
  <c r="C38" i="4" l="1"/>
  <c r="D37" i="4" s="1"/>
  <c r="F37" i="8"/>
  <c r="G37" i="8" s="1"/>
  <c r="C38" i="8" s="1"/>
  <c r="E38" i="8" s="1"/>
  <c r="F38" i="8" s="1"/>
  <c r="G38" i="8" s="1"/>
  <c r="E30" i="4"/>
  <c r="D34" i="4"/>
  <c r="D35" i="4" s="1"/>
  <c r="D38" i="4" s="1"/>
  <c r="E37" i="4" s="1"/>
  <c r="C39" i="8" l="1"/>
  <c r="E39" i="8" s="1"/>
  <c r="F39" i="8" s="1"/>
  <c r="G39" i="8" s="1"/>
  <c r="F30" i="4"/>
  <c r="F34" i="4" s="1"/>
  <c r="E34" i="4"/>
  <c r="E35" i="4" s="1"/>
  <c r="E38" i="4" s="1"/>
  <c r="F37" i="4" s="1"/>
  <c r="C40" i="8" l="1"/>
  <c r="E40" i="8" s="1"/>
  <c r="H34" i="4"/>
  <c r="F35" i="4"/>
  <c r="H30" i="4"/>
  <c r="F38" i="4" l="1"/>
  <c r="D38" i="3" s="1"/>
  <c r="D41" i="3" s="1"/>
  <c r="D42" i="3" s="1"/>
  <c r="H35" i="4"/>
  <c r="F40" i="8"/>
  <c r="G40" i="8" s="1"/>
  <c r="C41" i="8" s="1"/>
  <c r="E41" i="8" s="1"/>
  <c r="F41" i="8" s="1"/>
  <c r="G41" i="8" s="1"/>
  <c r="C42" i="8" l="1"/>
  <c r="E42" i="8" s="1"/>
  <c r="F42" i="8" s="1"/>
  <c r="G42" i="8" s="1"/>
  <c r="C43" i="8" l="1"/>
  <c r="E43" i="8" s="1"/>
  <c r="F43" i="8" s="1"/>
  <c r="G43" i="8" s="1"/>
  <c r="C44" i="8" s="1"/>
  <c r="E44" i="8" s="1"/>
  <c r="F44" i="8" s="1"/>
  <c r="G44" i="8" s="1"/>
  <c r="C45" i="8" l="1"/>
  <c r="E45" i="8" s="1"/>
  <c r="F45" i="8" s="1"/>
  <c r="G45" i="8" s="1"/>
  <c r="C46" i="8" l="1"/>
  <c r="E46" i="8" s="1"/>
  <c r="F46" i="8" s="1"/>
  <c r="G46" i="8" s="1"/>
  <c r="C47" i="8" s="1"/>
  <c r="E47" i="8" s="1"/>
  <c r="F47" i="8" l="1"/>
  <c r="G47" i="8" s="1"/>
  <c r="E14" i="8"/>
  <c r="C48" i="8" l="1"/>
  <c r="E48" i="8" s="1"/>
  <c r="D19" i="2"/>
  <c r="D34" i="2" s="1"/>
  <c r="D36" i="2" s="1"/>
  <c r="D39" i="2" s="1"/>
  <c r="F14" i="8"/>
  <c r="F48" i="8" l="1"/>
  <c r="G48" i="8" s="1"/>
  <c r="C49" i="8" l="1"/>
  <c r="E49" i="8" s="1"/>
  <c r="F49" i="8" l="1"/>
  <c r="G49" i="8" s="1"/>
  <c r="C50" i="8" s="1"/>
  <c r="E50" i="8" s="1"/>
  <c r="F50" i="8" s="1"/>
  <c r="G50" i="8" s="1"/>
  <c r="C51" i="8" l="1"/>
  <c r="E51" i="8" s="1"/>
  <c r="F51" i="8" s="1"/>
  <c r="G51" i="8" s="1"/>
  <c r="C52" i="8" l="1"/>
  <c r="E52" i="8" s="1"/>
  <c r="F52" i="8" l="1"/>
  <c r="G52" i="8" s="1"/>
  <c r="C53" i="8" s="1"/>
  <c r="E53" i="8" s="1"/>
  <c r="F53" i="8" s="1"/>
  <c r="G53" i="8" s="1"/>
  <c r="C54" i="8" l="1"/>
  <c r="E54" i="8" s="1"/>
  <c r="F54" i="8" l="1"/>
  <c r="G54" i="8" s="1"/>
  <c r="C55" i="8" l="1"/>
  <c r="E55" i="8" s="1"/>
  <c r="F55" i="8" s="1"/>
  <c r="G55" i="8" s="1"/>
  <c r="C56" i="8" s="1"/>
  <c r="E56" i="8" s="1"/>
  <c r="F56" i="8" s="1"/>
  <c r="G56" i="8" s="1"/>
  <c r="C57" i="8" l="1"/>
  <c r="E57" i="8" s="1"/>
  <c r="F57" i="8" s="1"/>
  <c r="G57" i="8" s="1"/>
  <c r="C58" i="8" l="1"/>
  <c r="E58" i="8" s="1"/>
  <c r="F58" i="8" s="1"/>
  <c r="G58" i="8" s="1"/>
  <c r="C59" i="8" s="1"/>
  <c r="E59" i="8" s="1"/>
  <c r="F59" i="8" s="1"/>
  <c r="G59" i="8" s="1"/>
  <c r="C60" i="8" l="1"/>
  <c r="E60" i="8" s="1"/>
  <c r="F60" i="8" l="1"/>
  <c r="G60" i="8" s="1"/>
  <c r="E15" i="8"/>
  <c r="E19" i="2" l="1"/>
  <c r="F15" i="8"/>
  <c r="C61" i="8"/>
  <c r="E61" i="8" s="1"/>
  <c r="F61" i="8" l="1"/>
  <c r="G61" i="8" s="1"/>
  <c r="C62" i="8" s="1"/>
  <c r="E62" i="8" s="1"/>
  <c r="F62" i="8" s="1"/>
  <c r="G62" i="8" s="1"/>
  <c r="C63" i="8" l="1"/>
  <c r="E63" i="8" s="1"/>
  <c r="F63" i="8" l="1"/>
  <c r="G63" i="8" s="1"/>
  <c r="C64" i="8" l="1"/>
  <c r="E64" i="8" s="1"/>
  <c r="F64" i="8" l="1"/>
  <c r="G64" i="8" s="1"/>
  <c r="C65" i="8" s="1"/>
  <c r="E65" i="8" s="1"/>
  <c r="F65" i="8" s="1"/>
  <c r="G65" i="8" s="1"/>
  <c r="C66" i="8" l="1"/>
  <c r="E66" i="8" s="1"/>
  <c r="F66" i="8" l="1"/>
  <c r="G66" i="8" s="1"/>
  <c r="C67" i="8" l="1"/>
  <c r="E67" i="8" s="1"/>
  <c r="F67" i="8" s="1"/>
  <c r="G67" i="8" s="1"/>
  <c r="C68" i="8" s="1"/>
  <c r="E68" i="8" s="1"/>
  <c r="F68" i="8" s="1"/>
  <c r="G68" i="8" s="1"/>
  <c r="C69" i="8" l="1"/>
  <c r="E69" i="8" s="1"/>
  <c r="F69" i="8" s="1"/>
  <c r="G69" i="8" s="1"/>
  <c r="C70" i="8" l="1"/>
  <c r="E70" i="8" s="1"/>
  <c r="F70" i="8" s="1"/>
  <c r="G70" i="8" s="1"/>
  <c r="C71" i="8" s="1"/>
  <c r="E71" i="8" s="1"/>
  <c r="F71" i="8" l="1"/>
  <c r="G71" i="8" s="1"/>
  <c r="E16" i="8"/>
  <c r="F16" i="8" s="1"/>
  <c r="C72" i="8" l="1"/>
  <c r="E72" i="8" s="1"/>
  <c r="F72" i="8" l="1"/>
  <c r="G72" i="8" s="1"/>
  <c r="C73" i="8" l="1"/>
  <c r="E73" i="8" s="1"/>
  <c r="F73" i="8" l="1"/>
  <c r="G73" i="8" s="1"/>
  <c r="C74" i="8" s="1"/>
  <c r="E74" i="8" s="1"/>
  <c r="F74" i="8" s="1"/>
  <c r="G74" i="8" s="1"/>
  <c r="C75" i="8" l="1"/>
  <c r="E75" i="8" s="1"/>
  <c r="F75" i="8" l="1"/>
  <c r="G75" i="8" s="1"/>
  <c r="C76" i="8" l="1"/>
  <c r="E76" i="8" s="1"/>
  <c r="F76" i="8" l="1"/>
  <c r="G76" i="8" s="1"/>
  <c r="C77" i="8" s="1"/>
  <c r="E77" i="8" s="1"/>
  <c r="F77" i="8" s="1"/>
  <c r="G77" i="8" s="1"/>
  <c r="C78" i="8" l="1"/>
  <c r="E78" i="8" s="1"/>
  <c r="F78" i="8" l="1"/>
  <c r="G78" i="8" s="1"/>
  <c r="C79" i="8" l="1"/>
  <c r="E79" i="8" s="1"/>
  <c r="F79" i="8" s="1"/>
  <c r="G79" i="8" s="1"/>
  <c r="C80" i="8" s="1"/>
  <c r="E80" i="8" s="1"/>
  <c r="F80" i="8" s="1"/>
  <c r="G80" i="8" s="1"/>
  <c r="C81" i="8" l="1"/>
  <c r="E81" i="8" s="1"/>
  <c r="F81" i="8" s="1"/>
  <c r="G81" i="8" s="1"/>
  <c r="C82" i="8" l="1"/>
  <c r="E82" i="8" s="1"/>
  <c r="F82" i="8" s="1"/>
  <c r="G82" i="8" s="1"/>
  <c r="C83" i="8" s="1"/>
  <c r="E83" i="8" s="1"/>
  <c r="F83" i="8" l="1"/>
  <c r="G83" i="8" s="1"/>
  <c r="E17" i="8"/>
  <c r="F17" i="8" s="1"/>
  <c r="C84" i="8" l="1"/>
  <c r="E84" i="8" s="1"/>
  <c r="F84" i="8" l="1"/>
  <c r="G84" i="8" s="1"/>
  <c r="C85" i="8" l="1"/>
  <c r="E85" i="8" s="1"/>
  <c r="F85" i="8" l="1"/>
  <c r="G85" i="8" s="1"/>
  <c r="C86" i="8" s="1"/>
  <c r="E86" i="8" s="1"/>
  <c r="F86" i="8" s="1"/>
  <c r="G86" i="8" s="1"/>
  <c r="C87" i="8" l="1"/>
  <c r="E87" i="8" s="1"/>
  <c r="F87" i="8" l="1"/>
  <c r="G87" i="8" s="1"/>
  <c r="C88" i="8" l="1"/>
  <c r="E88" i="8" s="1"/>
  <c r="F88" i="8" l="1"/>
  <c r="G88" i="8" s="1"/>
  <c r="C89" i="8" s="1"/>
  <c r="E89" i="8" s="1"/>
  <c r="F89" i="8" s="1"/>
  <c r="G89" i="8" s="1"/>
  <c r="C90" i="8" l="1"/>
  <c r="E90" i="8" s="1"/>
  <c r="F90" i="8" l="1"/>
  <c r="G90" i="8" s="1"/>
  <c r="C91" i="8" l="1"/>
  <c r="E91" i="8" s="1"/>
  <c r="F91" i="8" s="1"/>
  <c r="G91" i="8" s="1"/>
  <c r="C92" i="8" s="1"/>
  <c r="E92" i="8" s="1"/>
  <c r="F92" i="8" s="1"/>
  <c r="G92" i="8" s="1"/>
  <c r="C93" i="8" l="1"/>
  <c r="E93" i="8" s="1"/>
  <c r="F93" i="8" s="1"/>
  <c r="G93" i="8" s="1"/>
  <c r="C94" i="8" l="1"/>
  <c r="E94" i="8" s="1"/>
  <c r="F94" i="8" s="1"/>
  <c r="G94" i="8" s="1"/>
  <c r="C95" i="8" s="1"/>
  <c r="E95" i="8" s="1"/>
  <c r="F95" i="8" l="1"/>
  <c r="G95" i="8" s="1"/>
  <c r="E18" i="8"/>
  <c r="F18" i="8" s="1"/>
  <c r="C96" i="8" l="1"/>
  <c r="E96" i="8" s="1"/>
  <c r="F96" i="8" l="1"/>
  <c r="G96" i="8" s="1"/>
  <c r="C97" i="8" l="1"/>
  <c r="E97" i="8" s="1"/>
  <c r="F97" i="8" l="1"/>
  <c r="G97" i="8" s="1"/>
  <c r="C98" i="8" s="1"/>
  <c r="E98" i="8" s="1"/>
  <c r="F98" i="8" s="1"/>
  <c r="G98" i="8" s="1"/>
  <c r="C99" i="8" l="1"/>
  <c r="E99" i="8" s="1"/>
  <c r="F99" i="8" l="1"/>
  <c r="G99" i="8" s="1"/>
  <c r="C100" i="8" l="1"/>
  <c r="E100" i="8" s="1"/>
  <c r="F100" i="8" l="1"/>
  <c r="G100" i="8" s="1"/>
  <c r="C101" i="8" s="1"/>
  <c r="E101" i="8" s="1"/>
  <c r="F101" i="8" s="1"/>
  <c r="G101" i="8" s="1"/>
  <c r="C102" i="8" l="1"/>
  <c r="E102" i="8" s="1"/>
  <c r="F102" i="8" l="1"/>
  <c r="G102" i="8" s="1"/>
  <c r="C103" i="8" l="1"/>
  <c r="E103" i="8" s="1"/>
  <c r="F103" i="8" s="1"/>
  <c r="G103" i="8" s="1"/>
  <c r="C104" i="8" s="1"/>
  <c r="E104" i="8" s="1"/>
  <c r="F104" i="8" s="1"/>
  <c r="G104" i="8" s="1"/>
  <c r="C105" i="8" l="1"/>
  <c r="E105" i="8" s="1"/>
  <c r="F105" i="8" s="1"/>
  <c r="G105" i="8" s="1"/>
  <c r="C106" i="8" l="1"/>
  <c r="E106" i="8" s="1"/>
  <c r="F106" i="8" s="1"/>
  <c r="G106" i="8" s="1"/>
  <c r="C107" i="8" s="1"/>
  <c r="E107" i="8" s="1"/>
  <c r="F107" i="8" l="1"/>
  <c r="G107" i="8" s="1"/>
  <c r="E19" i="8"/>
  <c r="F19" i="8" s="1"/>
</calcChain>
</file>

<file path=xl/comments1.xml><?xml version="1.0" encoding="utf-8"?>
<comments xmlns="http://schemas.openxmlformats.org/spreadsheetml/2006/main">
  <authors>
    <author>Equipo</author>
  </authors>
  <commentList>
    <comment ref="B16" authorId="0" shapeId="0">
      <text>
        <r>
          <rPr>
            <b/>
            <sz val="8"/>
            <color indexed="81"/>
            <rFont val="Tahoma"/>
            <family val="2"/>
          </rPr>
          <t>Equipo:</t>
        </r>
        <r>
          <rPr>
            <sz val="8"/>
            <color indexed="81"/>
            <rFont val="Tahoma"/>
            <family val="2"/>
          </rPr>
          <t xml:space="preserve">
EL AUTONOMO GENERAL SIN BONIFICACION ES DE 254,21 EUROS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</rPr>
          <t>Equipo:</t>
        </r>
        <r>
          <rPr>
            <sz val="8"/>
            <color indexed="81"/>
            <rFont val="Tahoma"/>
            <family val="2"/>
          </rPr>
          <t xml:space="preserve">
LOS SEGUROS SOCIALES SON APROXIMADAMENTE UN 40% DEL SALARIO Y EN EL PLAN DE EMPRESA NO SE CONTEMPLAN LAS BONIFICACIONES </t>
        </r>
      </text>
    </comment>
  </commentList>
</comments>
</file>

<file path=xl/sharedStrings.xml><?xml version="1.0" encoding="utf-8"?>
<sst xmlns="http://schemas.openxmlformats.org/spreadsheetml/2006/main" count="230" uniqueCount="215">
  <si>
    <t>PLAN DE INVERSIONES INICIALES</t>
  </si>
  <si>
    <t>CONCEPTO</t>
  </si>
  <si>
    <t>Herramientas y utillaje</t>
  </si>
  <si>
    <t>Mobiliario y enseres</t>
  </si>
  <si>
    <t>Derechos de traspaso/Patentes y marcas</t>
  </si>
  <si>
    <t>Gastos de constitución y puesta en marcha</t>
  </si>
  <si>
    <t>TOTAL</t>
  </si>
  <si>
    <t>PLAN DE FINANCIACIÓN</t>
  </si>
  <si>
    <t xml:space="preserve"> </t>
  </si>
  <si>
    <t>Otros (Leasing, aportaciones sin costes financieros, etc.)</t>
  </si>
  <si>
    <t>CUENTA DE PÉRDIDAS Y GANANCIAS</t>
  </si>
  <si>
    <t>INGRESOS</t>
  </si>
  <si>
    <t>PRIMER AÑO</t>
  </si>
  <si>
    <t>SEGUNDO AÑO</t>
  </si>
  <si>
    <t>Ventas</t>
  </si>
  <si>
    <t>Existencias finales</t>
  </si>
  <si>
    <t>GASTOS</t>
  </si>
  <si>
    <t>Compras materias primas y auxiliares</t>
  </si>
  <si>
    <t>Existencias iniciales</t>
  </si>
  <si>
    <t>Retribución propia</t>
  </si>
  <si>
    <t>Seguros autónomos</t>
  </si>
  <si>
    <t>Sueldo personal o colaboradores</t>
  </si>
  <si>
    <t>S.S. a cargo de la empresa</t>
  </si>
  <si>
    <t>Tributos (contribuciones, tasas, etc.)</t>
  </si>
  <si>
    <t>Alquileres</t>
  </si>
  <si>
    <t>Seguros</t>
  </si>
  <si>
    <t>Mantenimiento y reparaciones</t>
  </si>
  <si>
    <t>INGRESOS - GASTOS =</t>
  </si>
  <si>
    <t>(Beneficios antes de impuestos)</t>
  </si>
  <si>
    <t>Inmovilizado material</t>
  </si>
  <si>
    <t>2ºTRIMESTRE</t>
  </si>
  <si>
    <t>4º TRIMESTRE</t>
  </si>
  <si>
    <t>IVA repercutido</t>
  </si>
  <si>
    <t>Préstamos</t>
  </si>
  <si>
    <t>Proveedores</t>
  </si>
  <si>
    <t>Sueldos y salarios</t>
  </si>
  <si>
    <t>Seguridad social</t>
  </si>
  <si>
    <t>IRPF</t>
  </si>
  <si>
    <t>Impuestos y tasas</t>
  </si>
  <si>
    <t>Comisiones</t>
  </si>
  <si>
    <t>Publicidad y promoción</t>
  </si>
  <si>
    <t>Suministros</t>
  </si>
  <si>
    <t>Mantenimiento y reparación</t>
  </si>
  <si>
    <t>Primas de seguros</t>
  </si>
  <si>
    <t>Gastos de transporte</t>
  </si>
  <si>
    <t>Pagos por inversión</t>
  </si>
  <si>
    <t>Intereses de créditos</t>
  </si>
  <si>
    <t>Devolución de créditos</t>
  </si>
  <si>
    <t>IVA soportado</t>
  </si>
  <si>
    <t>Total pagos</t>
  </si>
  <si>
    <t>Diferencia cobros - pagos</t>
  </si>
  <si>
    <t>IVA a pagar</t>
  </si>
  <si>
    <t>Saldo anterior</t>
  </si>
  <si>
    <t>Saldo acumulado</t>
  </si>
  <si>
    <t>Total cobros</t>
  </si>
  <si>
    <t>total anual</t>
  </si>
  <si>
    <t>BALANCE DE SITUACIÓN</t>
  </si>
  <si>
    <t>ACTIVO</t>
  </si>
  <si>
    <t>IMPORTE</t>
  </si>
  <si>
    <t>Inmovilizado</t>
  </si>
  <si>
    <t>Inmovilizado inmaterial</t>
  </si>
  <si>
    <t>(menos amortización acumulada)</t>
  </si>
  <si>
    <t>* Propiedad industrial</t>
  </si>
  <si>
    <t>* Derechos de traspaso</t>
  </si>
  <si>
    <t>* Fondo de comercio</t>
  </si>
  <si>
    <t>* Edificios, locales y terrenos</t>
  </si>
  <si>
    <t>* Maquinaria</t>
  </si>
  <si>
    <t>* Elementos de transporte</t>
  </si>
  <si>
    <t>* Mobiliario y enseres</t>
  </si>
  <si>
    <t>* Créditos</t>
  </si>
  <si>
    <t>* Valores de renta fija</t>
  </si>
  <si>
    <t>Existencias</t>
  </si>
  <si>
    <t>Deudores</t>
  </si>
  <si>
    <t>* Clientes</t>
  </si>
  <si>
    <t>Tesorería</t>
  </si>
  <si>
    <t>* Caja</t>
  </si>
  <si>
    <t>* Bancos</t>
  </si>
  <si>
    <t>TOTAL ACTIVO</t>
  </si>
  <si>
    <t>* Mercaderías/Materias primas</t>
  </si>
  <si>
    <t>PASIVO</t>
  </si>
  <si>
    <t>Fondos propios</t>
  </si>
  <si>
    <t>* Capital social</t>
  </si>
  <si>
    <t>Servicios bancarios y similares</t>
  </si>
  <si>
    <t>Gastos financieros de préstamo</t>
  </si>
  <si>
    <t>Otros gastos financieros</t>
  </si>
  <si>
    <t xml:space="preserve">* Pérdidas y ganancias </t>
  </si>
  <si>
    <t>Depósitos y fianzas por alquiler de local</t>
  </si>
  <si>
    <t>Otros gastos</t>
  </si>
  <si>
    <t>Dotación a la amortización del inmovilizado inmaterial</t>
  </si>
  <si>
    <t>Dotación a la amortización del inmovilizado material</t>
  </si>
  <si>
    <t>CUOTA ANUAL</t>
  </si>
  <si>
    <t>Instalaciones (adecuacion del local: altas + reformas)</t>
  </si>
  <si>
    <t>Ingresos Financieros (prestamos)</t>
  </si>
  <si>
    <t>Otros (ingresos extraordinarios)</t>
  </si>
  <si>
    <t>Describa la planificación de las funciones y tareas a desarrollar por los diferentes trabajadores de la empresa.</t>
  </si>
  <si>
    <t>Describa los canales de distribución que piensa utilizar para llegar a sus clientes</t>
  </si>
  <si>
    <t>Edificios, locales y terrenos (compra en propiedad) (*)</t>
  </si>
  <si>
    <t>Beneficios despues de impuestos</t>
  </si>
  <si>
    <t>CUOTA INTERESES</t>
  </si>
  <si>
    <t>CUOTA AMORT</t>
  </si>
  <si>
    <t>Importe del capital</t>
  </si>
  <si>
    <t>Amortización años</t>
  </si>
  <si>
    <t>Amortización meses</t>
  </si>
  <si>
    <t>Tipo anual nominal</t>
  </si>
  <si>
    <t>Tipo mensual</t>
  </si>
  <si>
    <t>N</t>
  </si>
  <si>
    <t>Capital Pendiente</t>
  </si>
  <si>
    <t>Cuota</t>
  </si>
  <si>
    <t>Cuota Intereses</t>
  </si>
  <si>
    <t>Cuota Capital</t>
  </si>
  <si>
    <t>Capital Amortizado</t>
  </si>
  <si>
    <t xml:space="preserve">Equipos informaticos </t>
  </si>
  <si>
    <t xml:space="preserve">Elementos de transportes </t>
  </si>
  <si>
    <t>Aplicaciones informaticas (software)</t>
  </si>
  <si>
    <t>Capitalización (prestaciones por desempleo: pago unico cobrado)</t>
  </si>
  <si>
    <t>existencias iniciales de Materias primas (*)</t>
  </si>
  <si>
    <t>Dotación a las provisiones (gastos imprevistos)</t>
  </si>
  <si>
    <t xml:space="preserve">Maquinaria </t>
  </si>
  <si>
    <t>Recursos propios (aportaciones de socios)</t>
  </si>
  <si>
    <t>Créditos o préstamos (ya concedidos o en fase de aprobacion)</t>
  </si>
  <si>
    <t>Capital social (según escrituras)</t>
  </si>
  <si>
    <t>Suministros (luz, agua, teléfono, gasolina, etc.)</t>
  </si>
  <si>
    <t>Gastos diversos (papeleria, uniformes, gastos resturantes,mensajeria, locomocion etc)</t>
  </si>
  <si>
    <t>TERCER AÑO</t>
  </si>
  <si>
    <t>PREVISIÓN DE TESORERIA PARA EL 1º AÑO</t>
  </si>
  <si>
    <t>1º TRIMESTRE</t>
  </si>
  <si>
    <t>3º TRIMESTRE</t>
  </si>
  <si>
    <t>Otros (aportaciones de socios, leasing y Pago Único)</t>
  </si>
  <si>
    <t>COBROS</t>
  </si>
  <si>
    <t>PAGOS</t>
  </si>
  <si>
    <t xml:space="preserve">Otros gastos diversos </t>
  </si>
  <si>
    <t>ACTIVO NO CORRIENTE</t>
  </si>
  <si>
    <t>Inversiones Financieras a largo plazo</t>
  </si>
  <si>
    <t>TOTAL ACTIVO NO CORRIENTE</t>
  </si>
  <si>
    <t xml:space="preserve">ACTIVO CORRIENTE </t>
  </si>
  <si>
    <t>*Inversiones financieras a corto plazo</t>
  </si>
  <si>
    <t xml:space="preserve">IMPORTE </t>
  </si>
  <si>
    <t>TOTAL ACTIVO CORRIENTE</t>
  </si>
  <si>
    <t>Subvenciones de capital</t>
  </si>
  <si>
    <t>Provisión de insolvencias</t>
  </si>
  <si>
    <t xml:space="preserve">PATRIMONIO NETO </t>
  </si>
  <si>
    <t xml:space="preserve">PASIVO NO CORRIENTE </t>
  </si>
  <si>
    <t>Deudas con entidades de crédito a largo plazo</t>
  </si>
  <si>
    <t xml:space="preserve">PASIVO CORRIENTE </t>
  </si>
  <si>
    <t>Deudas con entidades de crédito a cotro plazo</t>
  </si>
  <si>
    <t xml:space="preserve">Otros acreedores </t>
  </si>
  <si>
    <t xml:space="preserve">   * acreedores de inmovilizado a corto plazo </t>
  </si>
  <si>
    <t xml:space="preserve">   * remuneraciones pendiente de pago </t>
  </si>
  <si>
    <t xml:space="preserve">TOTAL PATRIMONIO NETO Y PASIVO </t>
  </si>
  <si>
    <t xml:space="preserve">   * acreedores prestacion de servicios (proveedores)</t>
  </si>
  <si>
    <t>NOTA: LA SUMA DEL CAPITAL SOCIAL Y LOS RECURSOS PROPIOS TIENES QUE SER COMO MINIMO EL 25% DE LA INVERSION</t>
  </si>
  <si>
    <t>Gastos de Constitucion (notarias, registros, …)</t>
  </si>
  <si>
    <t>Servicios exteriores (gestorías, ...)</t>
  </si>
  <si>
    <t>IVA Soportado (Elementos de Inversión )</t>
  </si>
  <si>
    <t>Incentivos (ya concedidos)</t>
  </si>
  <si>
    <t>Servicios exteriores (gestorias, gastos constitucion, otros gastos diversos..)</t>
  </si>
  <si>
    <t xml:space="preserve">Tranportes </t>
  </si>
  <si>
    <t>Incentivos (ya concedidos )</t>
  </si>
  <si>
    <t>cumplimentar</t>
  </si>
  <si>
    <t>AMORTIZACION PRÉSTAMO</t>
  </si>
  <si>
    <t>1. BREVE PRESENTACIÓN DEL PROMOTOR/ES</t>
  </si>
  <si>
    <t>Nombre y apellidos:</t>
  </si>
  <si>
    <t>Domicilio y código postal:</t>
  </si>
  <si>
    <t>Teléfono:</t>
  </si>
  <si>
    <t>Email:</t>
  </si>
  <si>
    <t>Formación:</t>
  </si>
  <si>
    <t>Experiencia:</t>
  </si>
  <si>
    <t>3. DESCRIPCION DE LA IDEA</t>
  </si>
  <si>
    <t>Describa brevemente la actividad a desarrollar (productos y/o servicios)</t>
  </si>
  <si>
    <t>Fecha prevista del comienzo de la actividad (mes y año):</t>
  </si>
  <si>
    <t>Y EQUIPAMIENTO</t>
  </si>
  <si>
    <t xml:space="preserve">¿Tiene necesidad de local?         SI          NO </t>
  </si>
  <si>
    <t xml:space="preserve"> Dirección del local: </t>
  </si>
  <si>
    <t>¿Es comprado o arrendado?</t>
  </si>
  <si>
    <t>¿Necesita adecuación?</t>
  </si>
  <si>
    <t>Describa brevemente las características de los potenciales clientes</t>
  </si>
  <si>
    <t>Indique quiénes son sus proveedores habituales</t>
  </si>
  <si>
    <t>Indique a los competidores y describa sus principales características</t>
  </si>
  <si>
    <t>Establezca las formas y sistemas de promoción y publicidad que va a utilizar para dar a conocer su empresa y su producto.</t>
  </si>
  <si>
    <t>Indicar nombre comercial de la empresa e inserte logotipo de la empresa</t>
  </si>
  <si>
    <t>Coste mensual de alquiler</t>
  </si>
  <si>
    <t>Describa qué herramientas y maquinaria utiliza en su actividad</t>
  </si>
  <si>
    <t>Contratación de personal prevista, incluyendo socios trabajadores.</t>
  </si>
  <si>
    <t>4. IMAGEN CORPORATIVA</t>
  </si>
  <si>
    <t>5. ASPECTOS INNOVADORES DEL PRODUCTO O SERVICIO</t>
  </si>
  <si>
    <t>6. LOCAL U OFICINA</t>
  </si>
  <si>
    <t>7.- INFRAESTRUCTURAS NECESARIAS</t>
  </si>
  <si>
    <t>8. ORGANIZACIÓN Y RECURSOS HUMANOS</t>
  </si>
  <si>
    <t>9. CLIENTES</t>
  </si>
  <si>
    <t>10. COMPETENCIA</t>
  </si>
  <si>
    <t>11. DISTRIBUCIÓN</t>
  </si>
  <si>
    <t>12. PROMOCIÓN Y PUBLICIDAD</t>
  </si>
  <si>
    <t>13. OTROS DATOS DE INTERÉS</t>
  </si>
  <si>
    <t>14. PLAN ECONÓMICO FINANCIERO</t>
  </si>
  <si>
    <t>15. CUENTA DE RESULTADOS</t>
  </si>
  <si>
    <t xml:space="preserve">16. PREVISION DE TESORERIA </t>
  </si>
  <si>
    <t>17. BALANCE SITUACION</t>
  </si>
  <si>
    <t>2. FORMA JURÍDICA Y FECHA COMIENZO ACTIVIDAD PREVISTA</t>
  </si>
  <si>
    <t>CREAR UN NEGOCIO</t>
  </si>
  <si>
    <r>
      <t>Nota</t>
    </r>
    <r>
      <rPr>
        <i/>
        <sz val="12"/>
        <color indexed="55"/>
        <rFont val="Lato"/>
        <family val="2"/>
      </rPr>
      <t>: Si son más de uno los promotores, adjuntar currículum vitae de cada uno de ellos.</t>
    </r>
  </si>
  <si>
    <t xml:space="preserve"> Forma jurídica:</t>
  </si>
  <si>
    <r>
      <t>Depósitos y fianzas a largo plazo</t>
    </r>
    <r>
      <rPr>
        <b/>
        <sz val="12"/>
        <color indexed="63"/>
        <rFont val="Lato"/>
        <family val="2"/>
      </rPr>
      <t xml:space="preserve"> </t>
    </r>
  </si>
  <si>
    <r>
      <t>* otras instalaciones</t>
    </r>
    <r>
      <rPr>
        <b/>
        <sz val="12"/>
        <color indexed="63"/>
        <rFont val="Lato"/>
        <family val="2"/>
      </rPr>
      <t xml:space="preserve"> </t>
    </r>
  </si>
  <si>
    <t>COSTE/DÓLARES</t>
  </si>
  <si>
    <t>CI/RUC:</t>
  </si>
  <si>
    <t>IMPORTE/DÓLARES</t>
  </si>
  <si>
    <t>NOTA: TODOS LOS IMPORTES SON SIN INCLUIR EL IVA, AL SER UN IMPUESTO NO SE SUBVENCIONA.</t>
  </si>
  <si>
    <t>Otros acreedores e inmobilizado a largo plazo</t>
  </si>
  <si>
    <t>Cuentas corrientes corto plazo ( aportaciones)</t>
  </si>
  <si>
    <t xml:space="preserve">   * impuesto predial </t>
  </si>
  <si>
    <t xml:space="preserve">   * Cesantía /Isspol</t>
  </si>
  <si>
    <t xml:space="preserve">* Aplicaciones Informáticas </t>
  </si>
  <si>
    <t xml:space="preserve">* Herramientas </t>
  </si>
  <si>
    <t xml:space="preserve">* Equipos informáticos </t>
  </si>
  <si>
    <t>*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</si>
</sst>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\ _p_t_a_-;\-* #,##0\ _p_t_a_-;_-* &quot;-&quot;\ _p_t_a_-;_-@_-"/>
    <numFmt numFmtId="168" formatCode="_-* #,##0.00\ &quot;pta&quot;_-;\-* #,##0.00\ &quot;pta&quot;_-;_-* &quot;-&quot;??\ &quot;pta&quot;_-;_-@_-"/>
    <numFmt numFmtId="169" formatCode="_-* #,##0.00\ _p_t_a_-;\-* #,##0.00\ _p_t_a_-;_-* &quot;-&quot;\ _p_t_a_-;_-@_-"/>
    <numFmt numFmtId="170" formatCode="#,##0.00\ &quot;€&quot;"/>
    <numFmt numFmtId="171" formatCode="#,##0.00_ ;[Red]\-#,##0.00\ "/>
    <numFmt numFmtId="172" formatCode="_ [$$-300A]* #,##0.00_ ;_ [$$-300A]* \-#,##0.00_ ;_ [$$-300A]* &quot;-&quot;??_ ;_ @_ "/>
  </numFmts>
  <fonts count="5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Lato"/>
      <family val="2"/>
    </font>
    <font>
      <i/>
      <sz val="12"/>
      <color indexed="55"/>
      <name val="Lato"/>
      <family val="2"/>
    </font>
    <font>
      <b/>
      <sz val="12"/>
      <color indexed="63"/>
      <name val="Lato"/>
      <family val="2"/>
    </font>
    <font>
      <b/>
      <sz val="12"/>
      <name val="Lato"/>
      <family val="2"/>
    </font>
    <font>
      <b/>
      <sz val="10"/>
      <color indexed="17"/>
      <name val="Lato"/>
      <family val="2"/>
    </font>
    <font>
      <b/>
      <sz val="11"/>
      <name val="Lato"/>
      <family val="2"/>
    </font>
    <font>
      <b/>
      <sz val="12"/>
      <color indexed="17"/>
      <name val="Lato"/>
      <family val="2"/>
    </font>
    <font>
      <sz val="12"/>
      <color indexed="17"/>
      <name val="Lato"/>
      <family val="2"/>
    </font>
    <font>
      <b/>
      <i/>
      <sz val="12"/>
      <name val="Lato"/>
      <family val="2"/>
    </font>
    <font>
      <b/>
      <sz val="12"/>
      <color indexed="43"/>
      <name val="Lato"/>
      <family val="2"/>
    </font>
    <font>
      <b/>
      <i/>
      <sz val="12"/>
      <color indexed="43"/>
      <name val="Lato"/>
      <family val="2"/>
    </font>
    <font>
      <b/>
      <sz val="12"/>
      <color rgb="FF4F81BD"/>
      <name val="Lato"/>
      <family val="2"/>
    </font>
    <font>
      <b/>
      <i/>
      <sz val="12"/>
      <color theme="0" tint="-0.249977111117893"/>
      <name val="Lato"/>
      <family val="2"/>
    </font>
    <font>
      <b/>
      <sz val="12"/>
      <color rgb="FF5D94A0"/>
      <name val="Lato"/>
      <family val="2"/>
    </font>
    <font>
      <sz val="12"/>
      <color theme="1" tint="0.34998626667073579"/>
      <name val="Lato"/>
      <family val="2"/>
    </font>
    <font>
      <b/>
      <sz val="12"/>
      <color theme="1" tint="0.34998626667073579"/>
      <name val="Lato"/>
      <family val="2"/>
    </font>
    <font>
      <b/>
      <sz val="11"/>
      <color rgb="FF5D94A0"/>
      <name val="Lato"/>
      <family val="2"/>
    </font>
    <font>
      <b/>
      <sz val="18"/>
      <color theme="0"/>
      <name val="Lato"/>
      <family val="2"/>
    </font>
    <font>
      <b/>
      <sz val="12"/>
      <color theme="0"/>
      <name val="Lato"/>
      <family val="2"/>
    </font>
    <font>
      <b/>
      <sz val="11"/>
      <color theme="0"/>
      <name val="Lato"/>
      <family val="2"/>
    </font>
    <font>
      <sz val="10"/>
      <color theme="1" tint="0.34998626667073579"/>
      <name val="Lato"/>
      <family val="2"/>
    </font>
    <font>
      <b/>
      <sz val="10"/>
      <color theme="1" tint="0.34998626667073579"/>
      <name val="Lato"/>
      <family val="2"/>
    </font>
    <font>
      <sz val="12"/>
      <color theme="0"/>
      <name val="Lato"/>
      <family val="2"/>
    </font>
    <font>
      <b/>
      <sz val="12"/>
      <color theme="8" tint="-0.249977111117893"/>
      <name val="Lato"/>
      <family val="2"/>
    </font>
    <font>
      <b/>
      <i/>
      <sz val="12"/>
      <color theme="1" tint="0.34998626667073579"/>
      <name val="Lato"/>
      <family val="2"/>
    </font>
    <font>
      <b/>
      <i/>
      <sz val="11"/>
      <color theme="8" tint="-0.249977111117893"/>
      <name val="Lato"/>
      <family val="2"/>
    </font>
    <font>
      <b/>
      <sz val="16"/>
      <color rgb="FF5D94A0"/>
      <name val="Lato"/>
      <family val="2"/>
    </font>
    <font>
      <b/>
      <i/>
      <sz val="12"/>
      <color theme="8" tint="-0.249977111117893"/>
      <name val="Lato"/>
      <family val="2"/>
    </font>
    <font>
      <b/>
      <sz val="16"/>
      <color theme="0"/>
      <name val="Lato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BF5EA"/>
        <bgColor indexed="64"/>
      </patternFill>
    </fill>
    <fill>
      <patternFill patternType="solid">
        <fgColor rgb="FF5D94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hair">
        <color theme="0" tint="-0.14999847407452621"/>
      </bottom>
      <diagonal/>
    </border>
    <border>
      <left style="thin">
        <color theme="0" tint="-0.14999847407452621"/>
      </left>
      <right/>
      <top/>
      <bottom style="hair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hair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dotted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/>
      <top style="dotted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dotted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dotted">
        <color theme="0" tint="-0.14999847407452621"/>
      </top>
      <bottom/>
      <diagonal/>
    </border>
    <border>
      <left style="medium">
        <color theme="0" tint="-0.14999847407452621"/>
      </left>
      <right style="dotted">
        <color theme="0" tint="-0.14999847407452621"/>
      </right>
      <top style="medium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medium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 style="medium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medium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medium">
        <color theme="0" tint="-0.14999847407452621"/>
      </bottom>
      <diagonal/>
    </border>
    <border>
      <left style="dotted">
        <color theme="0" tint="-0.14999847407452621"/>
      </left>
      <right style="medium">
        <color theme="0" tint="-0.14999847407452621"/>
      </right>
      <top style="dotted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indexed="64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 style="thin">
        <color indexed="64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22" borderId="0" applyNumberFormat="0" applyBorder="0" applyAlignment="0" applyProtection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</cellStyleXfs>
  <cellXfs count="324">
    <xf numFmtId="0" fontId="0" fillId="0" borderId="0" xfId="0"/>
    <xf numFmtId="0" fontId="32" fillId="24" borderId="0" xfId="0" applyFont="1" applyFill="1"/>
    <xf numFmtId="0" fontId="21" fillId="24" borderId="0" xfId="0" applyFont="1" applyFill="1"/>
    <xf numFmtId="0" fontId="21" fillId="0" borderId="0" xfId="0" applyFont="1" applyFill="1"/>
    <xf numFmtId="0" fontId="21" fillId="0" borderId="0" xfId="0" applyFont="1"/>
    <xf numFmtId="0" fontId="33" fillId="24" borderId="0" xfId="0" applyFont="1" applyFill="1"/>
    <xf numFmtId="0" fontId="34" fillId="24" borderId="10" xfId="0" applyFont="1" applyFill="1" applyBorder="1"/>
    <xf numFmtId="0" fontId="35" fillId="24" borderId="11" xfId="0" applyFont="1" applyFill="1" applyBorder="1"/>
    <xf numFmtId="0" fontId="35" fillId="24" borderId="12" xfId="0" applyFont="1" applyFill="1" applyBorder="1"/>
    <xf numFmtId="0" fontId="21" fillId="24" borderId="11" xfId="0" applyFont="1" applyFill="1" applyBorder="1"/>
    <xf numFmtId="0" fontId="21" fillId="24" borderId="12" xfId="0" applyFont="1" applyFill="1" applyBorder="1"/>
    <xf numFmtId="0" fontId="33" fillId="24" borderId="13" xfId="0" applyFont="1" applyFill="1" applyBorder="1"/>
    <xf numFmtId="0" fontId="33" fillId="24" borderId="14" xfId="0" applyFont="1" applyFill="1" applyBorder="1"/>
    <xf numFmtId="0" fontId="33" fillId="24" borderId="15" xfId="0" applyFont="1" applyFill="1" applyBorder="1"/>
    <xf numFmtId="0" fontId="21" fillId="24" borderId="14" xfId="0" applyFont="1" applyFill="1" applyBorder="1"/>
    <xf numFmtId="0" fontId="21" fillId="24" borderId="15" xfId="0" applyFont="1" applyFill="1" applyBorder="1"/>
    <xf numFmtId="0" fontId="35" fillId="24" borderId="16" xfId="0" applyFont="1" applyFill="1" applyBorder="1" applyAlignment="1">
      <alignment horizontal="left" vertical="justify" wrapText="1"/>
    </xf>
    <xf numFmtId="0" fontId="35" fillId="24" borderId="0" xfId="0" applyFont="1" applyFill="1" applyBorder="1" applyAlignment="1">
      <alignment horizontal="left" vertical="justify" wrapText="1"/>
    </xf>
    <xf numFmtId="0" fontId="35" fillId="24" borderId="17" xfId="0" applyFont="1" applyFill="1" applyBorder="1" applyAlignment="1">
      <alignment horizontal="left" vertical="justify" wrapText="1"/>
    </xf>
    <xf numFmtId="0" fontId="21" fillId="24" borderId="18" xfId="0" applyFont="1" applyFill="1" applyBorder="1" applyAlignment="1">
      <alignment horizontal="justify" vertical="justify" wrapText="1"/>
    </xf>
    <xf numFmtId="0" fontId="21" fillId="24" borderId="19" xfId="0" applyFont="1" applyFill="1" applyBorder="1" applyAlignment="1">
      <alignment horizontal="justify" vertical="justify" wrapText="1"/>
    </xf>
    <xf numFmtId="0" fontId="21" fillId="24" borderId="20" xfId="0" applyFont="1" applyFill="1" applyBorder="1" applyAlignment="1">
      <alignment horizontal="justify" vertical="justify" wrapText="1"/>
    </xf>
    <xf numFmtId="0" fontId="21" fillId="24" borderId="18" xfId="0" applyFont="1" applyFill="1" applyBorder="1"/>
    <xf numFmtId="0" fontId="21" fillId="24" borderId="19" xfId="0" applyFont="1" applyFill="1" applyBorder="1"/>
    <xf numFmtId="0" fontId="21" fillId="24" borderId="20" xfId="0" applyFont="1" applyFill="1" applyBorder="1"/>
    <xf numFmtId="0" fontId="32" fillId="24" borderId="16" xfId="0" applyFont="1" applyFill="1" applyBorder="1"/>
    <xf numFmtId="0" fontId="21" fillId="24" borderId="0" xfId="0" applyFont="1" applyFill="1" applyBorder="1"/>
    <xf numFmtId="0" fontId="21" fillId="24" borderId="17" xfId="0" applyFont="1" applyFill="1" applyBorder="1"/>
    <xf numFmtId="0" fontId="33" fillId="24" borderId="16" xfId="0" applyFont="1" applyFill="1" applyBorder="1"/>
    <xf numFmtId="0" fontId="33" fillId="24" borderId="0" xfId="0" applyFont="1" applyFill="1" applyBorder="1"/>
    <xf numFmtId="0" fontId="33" fillId="24" borderId="17" xfId="0" applyFont="1" applyFill="1" applyBorder="1"/>
    <xf numFmtId="0" fontId="32" fillId="24" borderId="13" xfId="0" applyFont="1" applyFill="1" applyBorder="1"/>
    <xf numFmtId="0" fontId="32" fillId="24" borderId="14" xfId="0" applyFont="1" applyFill="1" applyBorder="1"/>
    <xf numFmtId="0" fontId="36" fillId="24" borderId="16" xfId="0" applyFont="1" applyFill="1" applyBorder="1"/>
    <xf numFmtId="0" fontId="36" fillId="24" borderId="0" xfId="0" applyFont="1" applyFill="1" applyBorder="1"/>
    <xf numFmtId="0" fontId="35" fillId="24" borderId="13" xfId="0" applyFont="1" applyFill="1" applyBorder="1" applyAlignment="1">
      <alignment horizontal="left" vertical="justify" wrapText="1"/>
    </xf>
    <xf numFmtId="0" fontId="35" fillId="24" borderId="14" xfId="0" applyFont="1" applyFill="1" applyBorder="1" applyAlignment="1">
      <alignment horizontal="left" vertical="justify" wrapText="1"/>
    </xf>
    <xf numFmtId="0" fontId="35" fillId="24" borderId="15" xfId="0" applyFont="1" applyFill="1" applyBorder="1" applyAlignment="1">
      <alignment horizontal="left" vertical="justify" wrapText="1"/>
    </xf>
    <xf numFmtId="0" fontId="35" fillId="24" borderId="18" xfId="0" applyFont="1" applyFill="1" applyBorder="1" applyAlignment="1">
      <alignment horizontal="left" vertical="justify" wrapText="1"/>
    </xf>
    <xf numFmtId="0" fontId="35" fillId="24" borderId="19" xfId="0" applyFont="1" applyFill="1" applyBorder="1" applyAlignment="1">
      <alignment horizontal="left" vertical="justify" wrapText="1"/>
    </xf>
    <xf numFmtId="0" fontId="35" fillId="24" borderId="20" xfId="0" applyFont="1" applyFill="1" applyBorder="1" applyAlignment="1">
      <alignment horizontal="left" vertical="justify" wrapText="1"/>
    </xf>
    <xf numFmtId="0" fontId="35" fillId="24" borderId="14" xfId="0" applyFont="1" applyFill="1" applyBorder="1"/>
    <xf numFmtId="0" fontId="35" fillId="24" borderId="15" xfId="0" applyFont="1" applyFill="1" applyBorder="1"/>
    <xf numFmtId="0" fontId="35" fillId="24" borderId="0" xfId="0" applyFont="1" applyFill="1" applyBorder="1"/>
    <xf numFmtId="0" fontId="35" fillId="24" borderId="17" xfId="0" applyFont="1" applyFill="1" applyBorder="1"/>
    <xf numFmtId="0" fontId="35" fillId="24" borderId="21" xfId="0" applyFont="1" applyFill="1" applyBorder="1"/>
    <xf numFmtId="0" fontId="37" fillId="24" borderId="22" xfId="0" applyFont="1" applyFill="1" applyBorder="1"/>
    <xf numFmtId="0" fontId="37" fillId="24" borderId="23" xfId="0" applyFont="1" applyFill="1" applyBorder="1"/>
    <xf numFmtId="0" fontId="38" fillId="24" borderId="0" xfId="0" applyFont="1" applyFill="1" applyAlignment="1">
      <alignment vertical="center"/>
    </xf>
    <xf numFmtId="0" fontId="21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24" borderId="0" xfId="0" applyFont="1" applyFill="1" applyAlignment="1">
      <alignment vertical="center" wrapText="1"/>
    </xf>
    <xf numFmtId="0" fontId="26" fillId="25" borderId="24" xfId="0" applyFont="1" applyFill="1" applyBorder="1" applyAlignment="1">
      <alignment vertical="center" wrapText="1"/>
    </xf>
    <xf numFmtId="0" fontId="39" fillId="26" borderId="25" xfId="0" applyFont="1" applyFill="1" applyBorder="1" applyAlignment="1">
      <alignment horizontal="center" vertical="center" wrapText="1"/>
    </xf>
    <xf numFmtId="0" fontId="40" fillId="27" borderId="26" xfId="0" applyFont="1" applyFill="1" applyBorder="1" applyAlignment="1">
      <alignment vertical="center" wrapText="1"/>
    </xf>
    <xf numFmtId="171" fontId="41" fillId="0" borderId="27" xfId="31" applyNumberFormat="1" applyFont="1" applyBorder="1" applyAlignment="1" applyProtection="1">
      <alignment horizontal="right" vertical="center" wrapText="1"/>
      <protection locked="0"/>
    </xf>
    <xf numFmtId="0" fontId="42" fillId="28" borderId="27" xfId="0" applyFont="1" applyFill="1" applyBorder="1" applyAlignment="1">
      <alignment vertical="center" wrapText="1"/>
    </xf>
    <xf numFmtId="0" fontId="42" fillId="28" borderId="28" xfId="0" applyFont="1" applyFill="1" applyBorder="1" applyAlignment="1">
      <alignment vertical="center" wrapText="1"/>
    </xf>
    <xf numFmtId="0" fontId="42" fillId="28" borderId="29" xfId="0" applyFont="1" applyFill="1" applyBorder="1"/>
    <xf numFmtId="0" fontId="21" fillId="0" borderId="0" xfId="0" applyFont="1" applyBorder="1" applyAlignment="1">
      <alignment vertical="center" wrapText="1"/>
    </xf>
    <xf numFmtId="0" fontId="36" fillId="28" borderId="30" xfId="0" applyFont="1" applyFill="1" applyBorder="1" applyAlignment="1">
      <alignment vertical="center" wrapText="1"/>
    </xf>
    <xf numFmtId="171" fontId="35" fillId="0" borderId="27" xfId="31" applyNumberFormat="1" applyFont="1" applyBorder="1" applyAlignment="1" applyProtection="1">
      <alignment vertical="center" wrapText="1"/>
      <protection locked="0"/>
    </xf>
    <xf numFmtId="171" fontId="35" fillId="0" borderId="27" xfId="0" applyNumberFormat="1" applyFont="1" applyBorder="1" applyAlignment="1" applyProtection="1">
      <alignment vertical="center" wrapText="1"/>
      <protection locked="0"/>
    </xf>
    <xf numFmtId="0" fontId="36" fillId="28" borderId="31" xfId="0" applyFont="1" applyFill="1" applyBorder="1" applyAlignment="1">
      <alignment vertical="center" wrapText="1"/>
    </xf>
    <xf numFmtId="171" fontId="35" fillId="0" borderId="28" xfId="31" applyNumberFormat="1" applyFont="1" applyBorder="1" applyAlignment="1" applyProtection="1">
      <alignment vertical="center" wrapText="1"/>
      <protection locked="0"/>
    </xf>
    <xf numFmtId="171" fontId="35" fillId="0" borderId="28" xfId="0" applyNumberFormat="1" applyFont="1" applyBorder="1" applyAlignment="1" applyProtection="1">
      <alignment vertical="center" wrapText="1"/>
      <protection locked="0"/>
    </xf>
    <xf numFmtId="171" fontId="35" fillId="0" borderId="28" xfId="31" applyNumberFormat="1" applyFont="1" applyBorder="1" applyAlignment="1" applyProtection="1">
      <alignment vertical="center" wrapText="1"/>
    </xf>
    <xf numFmtId="171" fontId="35" fillId="0" borderId="28" xfId="31" applyNumberFormat="1" applyFont="1" applyFill="1" applyBorder="1" applyAlignment="1" applyProtection="1">
      <alignment vertical="center" wrapText="1"/>
    </xf>
    <xf numFmtId="171" fontId="35" fillId="0" borderId="28" xfId="31" applyNumberFormat="1" applyFont="1" applyFill="1" applyBorder="1" applyAlignment="1" applyProtection="1">
      <alignment vertical="center" wrapText="1"/>
      <protection locked="0"/>
    </xf>
    <xf numFmtId="169" fontId="21" fillId="0" borderId="0" xfId="31" applyNumberFormat="1" applyFont="1" applyAlignment="1">
      <alignment vertical="center" wrapText="1"/>
    </xf>
    <xf numFmtId="170" fontId="21" fillId="0" borderId="0" xfId="0" applyNumberFormat="1" applyFont="1" applyAlignment="1">
      <alignment vertical="center" wrapText="1"/>
    </xf>
    <xf numFmtId="12" fontId="21" fillId="0" borderId="0" xfId="0" applyNumberFormat="1" applyFont="1" applyFill="1" applyBorder="1" applyAlignment="1" applyProtection="1">
      <alignment vertical="center" wrapText="1"/>
      <protection locked="0"/>
    </xf>
    <xf numFmtId="0" fontId="35" fillId="28" borderId="27" xfId="0" applyFont="1" applyFill="1" applyBorder="1" applyAlignment="1">
      <alignment vertical="center" wrapText="1"/>
    </xf>
    <xf numFmtId="0" fontId="35" fillId="28" borderId="28" xfId="0" applyFont="1" applyFill="1" applyBorder="1" applyAlignment="1">
      <alignment vertical="center" wrapText="1"/>
    </xf>
    <xf numFmtId="0" fontId="35" fillId="28" borderId="29" xfId="0" applyFont="1" applyFill="1" applyBorder="1" applyAlignment="1">
      <alignment vertical="center" wrapText="1"/>
    </xf>
    <xf numFmtId="0" fontId="35" fillId="28" borderId="30" xfId="0" applyFont="1" applyFill="1" applyBorder="1" applyAlignment="1">
      <alignment vertical="center" wrapText="1"/>
    </xf>
    <xf numFmtId="0" fontId="35" fillId="28" borderId="31" xfId="0" applyFont="1" applyFill="1" applyBorder="1" applyAlignment="1">
      <alignment vertical="center" wrapText="1"/>
    </xf>
    <xf numFmtId="0" fontId="35" fillId="28" borderId="32" xfId="0" applyFont="1" applyFill="1" applyBorder="1" applyAlignment="1">
      <alignment vertical="center" wrapText="1"/>
    </xf>
    <xf numFmtId="171" fontId="35" fillId="0" borderId="27" xfId="31" applyNumberFormat="1" applyFont="1" applyFill="1" applyBorder="1" applyAlignment="1" applyProtection="1">
      <alignment vertical="center" wrapText="1"/>
      <protection locked="0"/>
    </xf>
    <xf numFmtId="171" fontId="35" fillId="0" borderId="28" xfId="0" applyNumberFormat="1" applyFont="1" applyFill="1" applyBorder="1" applyAlignment="1" applyProtection="1">
      <alignment vertical="center" wrapText="1"/>
    </xf>
    <xf numFmtId="171" fontId="35" fillId="0" borderId="29" xfId="31" applyNumberFormat="1" applyFont="1" applyFill="1" applyBorder="1" applyAlignment="1" applyProtection="1">
      <alignment vertical="center" wrapText="1"/>
    </xf>
    <xf numFmtId="171" fontId="35" fillId="0" borderId="29" xfId="31" applyNumberFormat="1" applyFont="1" applyFill="1" applyBorder="1" applyAlignment="1" applyProtection="1">
      <alignment vertical="center" wrapText="1"/>
      <protection locked="0"/>
    </xf>
    <xf numFmtId="171" fontId="35" fillId="0" borderId="28" xfId="0" applyNumberFormat="1" applyFont="1" applyBorder="1" applyAlignment="1" applyProtection="1">
      <alignment vertical="center" wrapText="1"/>
    </xf>
    <xf numFmtId="171" fontId="35" fillId="0" borderId="29" xfId="0" applyNumberFormat="1" applyFont="1" applyBorder="1" applyAlignment="1" applyProtection="1">
      <alignment vertical="center" wrapText="1"/>
      <protection locked="0"/>
    </xf>
    <xf numFmtId="0" fontId="36" fillId="28" borderId="33" xfId="0" applyFont="1" applyFill="1" applyBorder="1" applyAlignment="1">
      <alignment vertical="center" wrapText="1"/>
    </xf>
    <xf numFmtId="171" fontId="35" fillId="0" borderId="34" xfId="31" applyNumberFormat="1" applyFont="1" applyBorder="1" applyAlignment="1" applyProtection="1">
      <alignment vertical="center" wrapText="1"/>
    </xf>
    <xf numFmtId="171" fontId="35" fillId="0" borderId="34" xfId="31" applyNumberFormat="1" applyFont="1" applyBorder="1" applyAlignment="1" applyProtection="1">
      <alignment vertical="center" wrapText="1"/>
      <protection locked="0"/>
    </xf>
    <xf numFmtId="171" fontId="35" fillId="0" borderId="34" xfId="0" applyNumberFormat="1" applyFont="1" applyBorder="1" applyAlignment="1" applyProtection="1">
      <alignment vertical="center" wrapText="1"/>
      <protection locked="0"/>
    </xf>
    <xf numFmtId="165" fontId="39" fillId="27" borderId="24" xfId="0" applyNumberFormat="1" applyFont="1" applyFill="1" applyBorder="1" applyAlignment="1">
      <alignment vertical="center" wrapText="1"/>
    </xf>
    <xf numFmtId="171" fontId="39" fillId="27" borderId="24" xfId="31" applyNumberFormat="1" applyFont="1" applyFill="1" applyBorder="1" applyAlignment="1">
      <alignment vertical="center" wrapText="1"/>
    </xf>
    <xf numFmtId="0" fontId="39" fillId="29" borderId="10" xfId="0" applyFont="1" applyFill="1" applyBorder="1" applyAlignment="1">
      <alignment horizontal="center" vertical="center" wrapText="1"/>
    </xf>
    <xf numFmtId="0" fontId="39" fillId="29" borderId="25" xfId="0" applyFont="1" applyFill="1" applyBorder="1" applyAlignment="1">
      <alignment horizontal="center" vertical="center" wrapText="1"/>
    </xf>
    <xf numFmtId="0" fontId="39" fillId="26" borderId="25" xfId="0" applyFont="1" applyFill="1" applyBorder="1" applyAlignment="1">
      <alignment horizontal="right" vertical="center" wrapText="1"/>
    </xf>
    <xf numFmtId="0" fontId="39" fillId="26" borderId="26" xfId="0" applyFont="1" applyFill="1" applyBorder="1" applyAlignment="1">
      <alignment horizontal="right" vertical="center" wrapText="1"/>
    </xf>
    <xf numFmtId="0" fontId="39" fillId="26" borderId="24" xfId="0" applyFont="1" applyFill="1" applyBorder="1" applyAlignment="1">
      <alignment vertical="center" wrapText="1"/>
    </xf>
    <xf numFmtId="171" fontId="36" fillId="25" borderId="24" xfId="31" applyNumberFormat="1" applyFont="1" applyFill="1" applyBorder="1" applyAlignment="1" applyProtection="1">
      <alignment horizontal="center" vertical="center" wrapText="1"/>
    </xf>
    <xf numFmtId="0" fontId="36" fillId="25" borderId="24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0" fontId="36" fillId="28" borderId="27" xfId="0" applyFont="1" applyFill="1" applyBorder="1" applyAlignment="1">
      <alignment vertical="center" wrapText="1"/>
    </xf>
    <xf numFmtId="0" fontId="36" fillId="28" borderId="28" xfId="0" applyFont="1" applyFill="1" applyBorder="1" applyAlignment="1">
      <alignment vertical="center" wrapText="1"/>
    </xf>
    <xf numFmtId="0" fontId="36" fillId="28" borderId="29" xfId="0" applyFont="1" applyFill="1" applyBorder="1" applyAlignment="1">
      <alignment vertical="center" wrapText="1"/>
    </xf>
    <xf numFmtId="171" fontId="35" fillId="0" borderId="30" xfId="31" applyNumberFormat="1" applyFont="1" applyBorder="1" applyAlignment="1" applyProtection="1">
      <alignment horizontal="right" vertical="center" wrapText="1"/>
    </xf>
    <xf numFmtId="171" fontId="35" fillId="0" borderId="27" xfId="31" applyNumberFormat="1" applyFont="1" applyBorder="1" applyAlignment="1" applyProtection="1">
      <alignment horizontal="right" vertical="center" wrapText="1"/>
    </xf>
    <xf numFmtId="171" fontId="35" fillId="0" borderId="31" xfId="31" applyNumberFormat="1" applyFont="1" applyBorder="1" applyAlignment="1" applyProtection="1">
      <alignment horizontal="right" vertical="center" wrapText="1"/>
      <protection locked="0"/>
    </xf>
    <xf numFmtId="171" fontId="35" fillId="0" borderId="28" xfId="31" applyNumberFormat="1" applyFont="1" applyBorder="1" applyAlignment="1" applyProtection="1">
      <alignment horizontal="right" vertical="center" wrapText="1"/>
      <protection locked="0"/>
    </xf>
    <xf numFmtId="171" fontId="35" fillId="0" borderId="31" xfId="31" applyNumberFormat="1" applyFont="1" applyBorder="1" applyAlignment="1" applyProtection="1">
      <alignment horizontal="right" vertical="center" wrapText="1"/>
    </xf>
    <xf numFmtId="171" fontId="35" fillId="0" borderId="32" xfId="31" applyNumberFormat="1" applyFont="1" applyFill="1" applyBorder="1" applyAlignment="1" applyProtection="1">
      <alignment horizontal="right" vertical="center" wrapText="1"/>
    </xf>
    <xf numFmtId="171" fontId="35" fillId="0" borderId="29" xfId="31" applyNumberFormat="1" applyFont="1" applyFill="1" applyBorder="1" applyAlignment="1" applyProtection="1">
      <alignment horizontal="right" vertical="center" wrapText="1"/>
      <protection locked="0"/>
    </xf>
    <xf numFmtId="165" fontId="43" fillId="27" borderId="9" xfId="0" applyNumberFormat="1" applyFont="1" applyFill="1" applyBorder="1" applyAlignment="1">
      <alignment vertical="center" wrapText="1"/>
    </xf>
    <xf numFmtId="171" fontId="43" fillId="27" borderId="9" xfId="31" applyNumberFormat="1" applyFont="1" applyFill="1" applyBorder="1" applyAlignment="1" applyProtection="1">
      <alignment horizontal="right" vertical="center" wrapText="1"/>
    </xf>
    <xf numFmtId="171" fontId="35" fillId="0" borderId="35" xfId="31" applyNumberFormat="1" applyFont="1" applyBorder="1" applyAlignment="1" applyProtection="1">
      <alignment horizontal="right" vertical="center" wrapText="1"/>
    </xf>
    <xf numFmtId="171" fontId="35" fillId="0" borderId="36" xfId="31" applyNumberFormat="1" applyFont="1" applyBorder="1" applyAlignment="1" applyProtection="1">
      <alignment horizontal="right" vertical="center" wrapText="1"/>
    </xf>
    <xf numFmtId="171" fontId="35" fillId="0" borderId="37" xfId="31" applyNumberFormat="1" applyFont="1" applyBorder="1" applyAlignment="1" applyProtection="1">
      <alignment horizontal="right" vertical="center" wrapText="1"/>
    </xf>
    <xf numFmtId="171" fontId="35" fillId="0" borderId="38" xfId="31" applyNumberFormat="1" applyFont="1" applyBorder="1" applyAlignment="1" applyProtection="1">
      <alignment horizontal="right" vertical="center" wrapText="1"/>
    </xf>
    <xf numFmtId="171" fontId="35" fillId="0" borderId="39" xfId="31" applyNumberFormat="1" applyFont="1" applyBorder="1" applyAlignment="1" applyProtection="1">
      <alignment horizontal="right" vertical="center" wrapText="1"/>
    </xf>
    <xf numFmtId="171" fontId="35" fillId="0" borderId="40" xfId="31" applyNumberFormat="1" applyFont="1" applyBorder="1" applyAlignment="1" applyProtection="1">
      <alignment horizontal="right" vertical="center" wrapText="1"/>
    </xf>
    <xf numFmtId="171" fontId="35" fillId="0" borderId="38" xfId="31" applyNumberFormat="1" applyFont="1" applyBorder="1" applyAlignment="1" applyProtection="1">
      <alignment horizontal="right" vertical="center" wrapText="1"/>
      <protection locked="0"/>
    </xf>
    <xf numFmtId="171" fontId="35" fillId="0" borderId="39" xfId="31" applyNumberFormat="1" applyFont="1" applyBorder="1" applyAlignment="1" applyProtection="1">
      <alignment horizontal="right" vertical="center" wrapText="1"/>
      <protection locked="0"/>
    </xf>
    <xf numFmtId="171" fontId="35" fillId="0" borderId="40" xfId="31" applyNumberFormat="1" applyFont="1" applyBorder="1" applyAlignment="1" applyProtection="1">
      <alignment horizontal="right" vertical="center" wrapText="1"/>
      <protection locked="0"/>
    </xf>
    <xf numFmtId="171" fontId="35" fillId="0" borderId="38" xfId="31" applyNumberFormat="1" applyFont="1" applyFill="1" applyBorder="1" applyAlignment="1" applyProtection="1">
      <alignment horizontal="right" vertical="center" wrapText="1"/>
    </xf>
    <xf numFmtId="171" fontId="35" fillId="0" borderId="39" xfId="31" applyNumberFormat="1" applyFont="1" applyFill="1" applyBorder="1" applyAlignment="1" applyProtection="1">
      <alignment horizontal="right" vertical="center" wrapText="1"/>
    </xf>
    <xf numFmtId="171" fontId="35" fillId="0" borderId="40" xfId="31" applyNumberFormat="1" applyFont="1" applyFill="1" applyBorder="1" applyAlignment="1" applyProtection="1">
      <alignment horizontal="right" vertical="center" wrapText="1"/>
    </xf>
    <xf numFmtId="171" fontId="35" fillId="0" borderId="41" xfId="31" applyNumberFormat="1" applyFont="1" applyFill="1" applyBorder="1" applyAlignment="1" applyProtection="1">
      <alignment horizontal="right" vertical="center" wrapText="1"/>
      <protection locked="0"/>
    </xf>
    <xf numFmtId="171" fontId="35" fillId="0" borderId="42" xfId="31" applyNumberFormat="1" applyFont="1" applyFill="1" applyBorder="1" applyAlignment="1" applyProtection="1">
      <alignment horizontal="right" vertical="center" wrapText="1"/>
      <protection locked="0"/>
    </xf>
    <xf numFmtId="171" fontId="35" fillId="0" borderId="43" xfId="31" applyNumberFormat="1" applyFont="1" applyFill="1" applyBorder="1" applyAlignment="1" applyProtection="1">
      <alignment horizontal="right" vertical="center" wrapText="1"/>
      <protection locked="0"/>
    </xf>
    <xf numFmtId="0" fontId="39" fillId="30" borderId="24" xfId="0" applyFont="1" applyFill="1" applyBorder="1" applyAlignment="1">
      <alignment vertical="center" wrapText="1"/>
    </xf>
    <xf numFmtId="171" fontId="39" fillId="30" borderId="24" xfId="31" applyNumberFormat="1" applyFont="1" applyFill="1" applyBorder="1" applyAlignment="1" applyProtection="1">
      <alignment horizontal="right" vertical="center" wrapText="1"/>
    </xf>
    <xf numFmtId="0" fontId="36" fillId="28" borderId="24" xfId="0" applyFont="1" applyFill="1" applyBorder="1" applyAlignment="1">
      <alignment vertical="center" wrapText="1"/>
    </xf>
    <xf numFmtId="171" fontId="35" fillId="28" borderId="24" xfId="31" applyNumberFormat="1" applyFont="1" applyFill="1" applyBorder="1" applyAlignment="1" applyProtection="1">
      <alignment horizontal="right" vertical="center" wrapText="1"/>
    </xf>
    <xf numFmtId="171" fontId="35" fillId="0" borderId="24" xfId="31" applyNumberFormat="1" applyFont="1" applyBorder="1" applyAlignment="1" applyProtection="1">
      <alignment horizontal="right" vertical="center" wrapText="1"/>
    </xf>
    <xf numFmtId="0" fontId="36" fillId="0" borderId="24" xfId="0" applyFont="1" applyBorder="1" applyAlignment="1">
      <alignment vertical="center" wrapText="1"/>
    </xf>
    <xf numFmtId="0" fontId="39" fillId="27" borderId="24" xfId="0" applyFont="1" applyFill="1" applyBorder="1" applyAlignment="1">
      <alignment vertical="center" wrapText="1"/>
    </xf>
    <xf numFmtId="171" fontId="39" fillId="27" borderId="24" xfId="31" applyNumberFormat="1" applyFont="1" applyFill="1" applyBorder="1" applyAlignment="1" applyProtection="1">
      <alignment vertical="center" wrapText="1"/>
    </xf>
    <xf numFmtId="0" fontId="44" fillId="0" borderId="0" xfId="0" applyFont="1" applyAlignment="1">
      <alignment vertical="center" wrapText="1"/>
    </xf>
    <xf numFmtId="169" fontId="35" fillId="28" borderId="0" xfId="31" applyNumberFormat="1" applyFont="1" applyFill="1" applyAlignment="1">
      <alignment vertical="center" wrapText="1"/>
    </xf>
    <xf numFmtId="0" fontId="21" fillId="0" borderId="0" xfId="0" applyFont="1" applyBorder="1"/>
    <xf numFmtId="0" fontId="21" fillId="0" borderId="0" xfId="0" applyFont="1" applyFill="1" applyBorder="1"/>
    <xf numFmtId="0" fontId="24" fillId="0" borderId="0" xfId="0" applyFont="1" applyFill="1" applyBorder="1"/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7" fillId="0" borderId="0" xfId="0" applyFont="1" applyFill="1"/>
    <xf numFmtId="0" fontId="28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171" fontId="21" fillId="0" borderId="0" xfId="0" applyNumberFormat="1" applyFont="1"/>
    <xf numFmtId="171" fontId="39" fillId="31" borderId="24" xfId="0" applyNumberFormat="1" applyFont="1" applyFill="1" applyBorder="1" applyAlignment="1">
      <alignment horizontal="center"/>
    </xf>
    <xf numFmtId="0" fontId="35" fillId="0" borderId="10" xfId="0" applyFont="1" applyBorder="1"/>
    <xf numFmtId="0" fontId="35" fillId="0" borderId="12" xfId="0" applyFont="1" applyBorder="1"/>
    <xf numFmtId="0" fontId="36" fillId="0" borderId="44" xfId="0" applyFont="1" applyBorder="1"/>
    <xf numFmtId="0" fontId="35" fillId="0" borderId="45" xfId="0" applyFont="1" applyBorder="1"/>
    <xf numFmtId="0" fontId="35" fillId="0" borderId="44" xfId="0" applyFont="1" applyFill="1" applyBorder="1"/>
    <xf numFmtId="0" fontId="35" fillId="0" borderId="45" xfId="0" applyFont="1" applyFill="1" applyBorder="1"/>
    <xf numFmtId="0" fontId="35" fillId="0" borderId="44" xfId="0" applyFont="1" applyBorder="1"/>
    <xf numFmtId="0" fontId="35" fillId="0" borderId="45" xfId="0" applyFont="1" applyBorder="1" applyAlignment="1">
      <alignment horizontal="left" indent="1"/>
    </xf>
    <xf numFmtId="0" fontId="35" fillId="0" borderId="45" xfId="0" applyFont="1" applyFill="1" applyBorder="1" applyAlignment="1">
      <alignment horizontal="left" indent="1"/>
    </xf>
    <xf numFmtId="0" fontId="35" fillId="0" borderId="46" xfId="0" applyFont="1" applyBorder="1"/>
    <xf numFmtId="0" fontId="35" fillId="0" borderId="47" xfId="0" applyFont="1" applyBorder="1" applyAlignment="1">
      <alignment horizontal="left" indent="1"/>
    </xf>
    <xf numFmtId="171" fontId="35" fillId="0" borderId="25" xfId="31" applyNumberFormat="1" applyFont="1" applyBorder="1"/>
    <xf numFmtId="171" fontId="35" fillId="0" borderId="48" xfId="31" applyNumberFormat="1" applyFont="1" applyBorder="1" applyProtection="1">
      <protection locked="0"/>
    </xf>
    <xf numFmtId="171" fontId="35" fillId="0" borderId="48" xfId="31" applyNumberFormat="1" applyFont="1" applyFill="1" applyBorder="1" applyProtection="1">
      <protection locked="0"/>
    </xf>
    <xf numFmtId="171" fontId="35" fillId="0" borderId="48" xfId="31" applyNumberFormat="1" applyFont="1" applyBorder="1" applyProtection="1"/>
    <xf numFmtId="171" fontId="35" fillId="0" borderId="48" xfId="31" applyNumberFormat="1" applyFont="1" applyFill="1" applyBorder="1" applyProtection="1"/>
    <xf numFmtId="171" fontId="35" fillId="0" borderId="26" xfId="31" applyNumberFormat="1" applyFont="1" applyBorder="1" applyProtection="1">
      <protection locked="0"/>
    </xf>
    <xf numFmtId="171" fontId="39" fillId="27" borderId="24" xfId="31" applyNumberFormat="1" applyFont="1" applyFill="1" applyBorder="1" applyAlignment="1" applyProtection="1">
      <alignment vertical="center"/>
    </xf>
    <xf numFmtId="0" fontId="35" fillId="0" borderId="46" xfId="0" applyFont="1" applyFill="1" applyBorder="1"/>
    <xf numFmtId="0" fontId="35" fillId="0" borderId="47" xfId="0" applyFont="1" applyFill="1" applyBorder="1" applyAlignment="1">
      <alignment horizontal="left" indent="1"/>
    </xf>
    <xf numFmtId="171" fontId="35" fillId="0" borderId="25" xfId="31" applyNumberFormat="1" applyFont="1" applyBorder="1" applyProtection="1">
      <protection locked="0"/>
    </xf>
    <xf numFmtId="171" fontId="35" fillId="0" borderId="26" xfId="31" applyNumberFormat="1" applyFont="1" applyFill="1" applyBorder="1" applyProtection="1">
      <protection locked="0"/>
    </xf>
    <xf numFmtId="171" fontId="36" fillId="32" borderId="49" xfId="31" applyNumberFormat="1" applyFont="1" applyFill="1" applyBorder="1" applyAlignment="1" applyProtection="1">
      <alignment vertical="center"/>
    </xf>
    <xf numFmtId="166" fontId="21" fillId="0" borderId="0" xfId="0" applyNumberFormat="1" applyFont="1" applyFill="1" applyBorder="1"/>
    <xf numFmtId="0" fontId="35" fillId="0" borderId="0" xfId="0" applyFont="1" applyFill="1" applyBorder="1"/>
    <xf numFmtId="0" fontId="35" fillId="0" borderId="0" xfId="0" applyFont="1" applyFill="1" applyBorder="1" applyAlignment="1">
      <alignment horizontal="left" indent="1"/>
    </xf>
    <xf numFmtId="0" fontId="35" fillId="0" borderId="0" xfId="0" applyFont="1" applyFill="1" applyBorder="1" applyAlignment="1"/>
    <xf numFmtId="0" fontId="36" fillId="0" borderId="0" xfId="0" applyFont="1" applyFill="1" applyBorder="1"/>
    <xf numFmtId="0" fontId="35" fillId="0" borderId="10" xfId="0" applyFont="1" applyFill="1" applyBorder="1"/>
    <xf numFmtId="0" fontId="35" fillId="0" borderId="11" xfId="0" applyFont="1" applyFill="1" applyBorder="1"/>
    <xf numFmtId="166" fontId="35" fillId="0" borderId="12" xfId="31" applyNumberFormat="1" applyFont="1" applyFill="1" applyBorder="1"/>
    <xf numFmtId="0" fontId="36" fillId="0" borderId="44" xfId="0" applyFont="1" applyFill="1" applyBorder="1"/>
    <xf numFmtId="166" fontId="35" fillId="0" borderId="45" xfId="31" applyNumberFormat="1" applyFont="1" applyFill="1" applyBorder="1"/>
    <xf numFmtId="166" fontId="36" fillId="0" borderId="45" xfId="31" applyNumberFormat="1" applyFont="1" applyFill="1" applyBorder="1"/>
    <xf numFmtId="0" fontId="35" fillId="0" borderId="50" xfId="0" applyFont="1" applyFill="1" applyBorder="1"/>
    <xf numFmtId="166" fontId="35" fillId="0" borderId="47" xfId="31" applyNumberFormat="1" applyFont="1" applyFill="1" applyBorder="1"/>
    <xf numFmtId="164" fontId="35" fillId="0" borderId="25" xfId="32" applyNumberFormat="1" applyFont="1" applyFill="1" applyBorder="1" applyProtection="1">
      <protection locked="0"/>
    </xf>
    <xf numFmtId="164" fontId="35" fillId="0" borderId="48" xfId="32" applyNumberFormat="1" applyFont="1" applyFill="1" applyBorder="1" applyProtection="1">
      <protection locked="0"/>
    </xf>
    <xf numFmtId="0" fontId="39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/>
    </xf>
    <xf numFmtId="0" fontId="36" fillId="0" borderId="0" xfId="0" applyFont="1"/>
    <xf numFmtId="0" fontId="30" fillId="0" borderId="0" xfId="0" applyFont="1" applyFill="1"/>
    <xf numFmtId="170" fontId="31" fillId="0" borderId="0" xfId="0" applyNumberFormat="1" applyFont="1" applyFill="1" applyAlignment="1">
      <alignment horizontal="center"/>
    </xf>
    <xf numFmtId="170" fontId="30" fillId="0" borderId="0" xfId="0" applyNumberFormat="1" applyFont="1" applyFill="1" applyAlignment="1">
      <alignment horizontal="center"/>
    </xf>
    <xf numFmtId="170" fontId="21" fillId="0" borderId="0" xfId="0" applyNumberFormat="1" applyFont="1" applyAlignment="1">
      <alignment horizontal="center"/>
    </xf>
    <xf numFmtId="170" fontId="21" fillId="0" borderId="0" xfId="0" applyNumberFormat="1" applyFont="1"/>
    <xf numFmtId="0" fontId="24" fillId="33" borderId="0" xfId="0" applyFont="1" applyFill="1"/>
    <xf numFmtId="0" fontId="34" fillId="28" borderId="24" xfId="0" applyFont="1" applyFill="1" applyBorder="1" applyAlignment="1">
      <alignment horizontal="center" vertical="center" wrapText="1"/>
    </xf>
    <xf numFmtId="0" fontId="29" fillId="28" borderId="24" xfId="0" applyFont="1" applyFill="1" applyBorder="1"/>
    <xf numFmtId="0" fontId="35" fillId="0" borderId="0" xfId="0" applyFont="1" applyAlignment="1">
      <alignment horizontal="center"/>
    </xf>
    <xf numFmtId="0" fontId="36" fillId="33" borderId="0" xfId="0" applyFont="1" applyFill="1" applyAlignment="1">
      <alignment horizontal="center"/>
    </xf>
    <xf numFmtId="172" fontId="35" fillId="0" borderId="48" xfId="32" applyNumberFormat="1" applyFont="1" applyFill="1" applyBorder="1" applyProtection="1"/>
    <xf numFmtId="172" fontId="35" fillId="0" borderId="48" xfId="32" applyNumberFormat="1" applyFont="1" applyFill="1" applyBorder="1" applyProtection="1">
      <protection locked="0"/>
    </xf>
    <xf numFmtId="172" fontId="36" fillId="0" borderId="48" xfId="32" applyNumberFormat="1" applyFont="1" applyFill="1" applyBorder="1" applyProtection="1">
      <protection locked="0"/>
    </xf>
    <xf numFmtId="172" fontId="36" fillId="0" borderId="26" xfId="32" applyNumberFormat="1" applyFont="1" applyFill="1" applyBorder="1" applyProtection="1">
      <protection locked="0"/>
    </xf>
    <xf numFmtId="172" fontId="36" fillId="32" borderId="24" xfId="32" applyNumberFormat="1" applyFont="1" applyFill="1" applyBorder="1" applyAlignment="1" applyProtection="1">
      <alignment vertical="center"/>
    </xf>
    <xf numFmtId="172" fontId="45" fillId="0" borderId="27" xfId="0" applyNumberFormat="1" applyFont="1" applyFill="1" applyBorder="1" applyAlignment="1">
      <alignment horizontal="center"/>
    </xf>
    <xf numFmtId="172" fontId="36" fillId="0" borderId="27" xfId="0" applyNumberFormat="1" applyFont="1" applyFill="1" applyBorder="1" applyAlignment="1">
      <alignment horizontal="center"/>
    </xf>
    <xf numFmtId="172" fontId="45" fillId="0" borderId="28" xfId="0" applyNumberFormat="1" applyFont="1" applyFill="1" applyBorder="1" applyAlignment="1">
      <alignment horizontal="center"/>
    </xf>
    <xf numFmtId="172" fontId="36" fillId="0" borderId="28" xfId="0" applyNumberFormat="1" applyFont="1" applyFill="1" applyBorder="1" applyAlignment="1">
      <alignment horizontal="center"/>
    </xf>
    <xf numFmtId="172" fontId="45" fillId="0" borderId="29" xfId="0" applyNumberFormat="1" applyFont="1" applyFill="1" applyBorder="1" applyAlignment="1">
      <alignment horizontal="center"/>
    </xf>
    <xf numFmtId="172" fontId="36" fillId="0" borderId="29" xfId="0" applyNumberFormat="1" applyFont="1" applyFill="1" applyBorder="1" applyAlignment="1">
      <alignment horizontal="center"/>
    </xf>
    <xf numFmtId="172" fontId="35" fillId="0" borderId="0" xfId="0" applyNumberFormat="1" applyFont="1" applyAlignment="1">
      <alignment horizontal="center"/>
    </xf>
    <xf numFmtId="172" fontId="36" fillId="33" borderId="0" xfId="0" applyNumberFormat="1" applyFont="1" applyFill="1" applyAlignment="1">
      <alignment horizontal="center"/>
    </xf>
    <xf numFmtId="172" fontId="41" fillId="0" borderId="28" xfId="31" applyNumberFormat="1" applyFont="1" applyFill="1" applyBorder="1" applyAlignment="1" applyProtection="1">
      <alignment horizontal="right" vertical="center" wrapText="1"/>
      <protection locked="0"/>
    </xf>
    <xf numFmtId="172" fontId="41" fillId="0" borderId="28" xfId="31" applyNumberFormat="1" applyFont="1" applyBorder="1" applyAlignment="1" applyProtection="1">
      <alignment horizontal="right" vertical="center" wrapText="1"/>
      <protection locked="0"/>
    </xf>
    <xf numFmtId="172" fontId="41" fillId="0" borderId="29" xfId="31" applyNumberFormat="1" applyFont="1" applyBorder="1" applyAlignment="1" applyProtection="1">
      <alignment horizontal="right" vertical="center"/>
    </xf>
    <xf numFmtId="172" fontId="40" fillId="27" borderId="26" xfId="31" applyNumberFormat="1" applyFont="1" applyFill="1" applyBorder="1" applyAlignment="1" applyProtection="1">
      <alignment vertical="center" wrapText="1"/>
    </xf>
    <xf numFmtId="172" fontId="41" fillId="0" borderId="27" xfId="32" applyNumberFormat="1" applyFont="1" applyFill="1" applyBorder="1" applyAlignment="1" applyProtection="1">
      <alignment vertical="center" wrapText="1"/>
      <protection locked="0"/>
    </xf>
    <xf numFmtId="172" fontId="41" fillId="0" borderId="28" xfId="32" applyNumberFormat="1" applyFont="1" applyBorder="1" applyAlignment="1" applyProtection="1">
      <alignment vertical="center" wrapText="1"/>
      <protection locked="0"/>
    </xf>
    <xf numFmtId="172" fontId="41" fillId="0" borderId="28" xfId="32" applyNumberFormat="1" applyFont="1" applyFill="1" applyBorder="1" applyAlignment="1" applyProtection="1">
      <alignment vertical="center" wrapText="1"/>
      <protection locked="0"/>
    </xf>
    <xf numFmtId="172" fontId="41" fillId="0" borderId="29" xfId="32" applyNumberFormat="1" applyFont="1" applyBorder="1" applyAlignment="1" applyProtection="1">
      <alignment vertical="center" wrapText="1"/>
      <protection locked="0"/>
    </xf>
    <xf numFmtId="172" fontId="26" fillId="25" borderId="24" xfId="32" applyNumberFormat="1" applyFont="1" applyFill="1" applyBorder="1" applyAlignment="1" applyProtection="1">
      <alignment vertical="center" wrapText="1"/>
    </xf>
    <xf numFmtId="172" fontId="35" fillId="0" borderId="24" xfId="0" applyNumberFormat="1" applyFont="1" applyFill="1" applyBorder="1" applyAlignment="1" applyProtection="1">
      <alignment horizontal="center"/>
    </xf>
    <xf numFmtId="172" fontId="36" fillId="28" borderId="24" xfId="0" applyNumberFormat="1" applyFont="1" applyFill="1" applyBorder="1" applyAlignment="1">
      <alignment horizontal="center"/>
    </xf>
    <xf numFmtId="172" fontId="35" fillId="0" borderId="24" xfId="0" applyNumberFormat="1" applyFont="1" applyBorder="1" applyAlignment="1">
      <alignment horizontal="center"/>
    </xf>
    <xf numFmtId="172" fontId="35" fillId="0" borderId="38" xfId="0" applyNumberFormat="1" applyFont="1" applyBorder="1" applyAlignment="1" applyProtection="1">
      <alignment horizontal="right" vertical="center" wrapText="1"/>
      <protection locked="0"/>
    </xf>
    <xf numFmtId="172" fontId="35" fillId="0" borderId="39" xfId="0" applyNumberFormat="1" applyFont="1" applyBorder="1" applyAlignment="1" applyProtection="1">
      <alignment horizontal="right" vertical="center" wrapText="1"/>
      <protection locked="0"/>
    </xf>
    <xf numFmtId="172" fontId="35" fillId="0" borderId="40" xfId="0" applyNumberFormat="1" applyFont="1" applyBorder="1" applyAlignment="1" applyProtection="1">
      <alignment horizontal="right" vertical="center" wrapText="1"/>
      <protection locked="0"/>
    </xf>
    <xf numFmtId="0" fontId="35" fillId="24" borderId="13" xfId="0" applyFont="1" applyFill="1" applyBorder="1" applyAlignment="1">
      <alignment horizontal="left" vertical="justify" wrapText="1"/>
    </xf>
    <xf numFmtId="0" fontId="35" fillId="24" borderId="14" xfId="0" applyFont="1" applyFill="1" applyBorder="1" applyAlignment="1">
      <alignment horizontal="left" vertical="justify" wrapText="1"/>
    </xf>
    <xf numFmtId="0" fontId="35" fillId="24" borderId="15" xfId="0" applyFont="1" applyFill="1" applyBorder="1" applyAlignment="1">
      <alignment horizontal="left" vertical="justify" wrapText="1"/>
    </xf>
    <xf numFmtId="0" fontId="35" fillId="24" borderId="16" xfId="0" applyFont="1" applyFill="1" applyBorder="1" applyAlignment="1">
      <alignment horizontal="left" vertical="justify" wrapText="1"/>
    </xf>
    <xf numFmtId="0" fontId="35" fillId="24" borderId="0" xfId="0" applyFont="1" applyFill="1" applyBorder="1" applyAlignment="1">
      <alignment horizontal="left" vertical="justify" wrapText="1"/>
    </xf>
    <xf numFmtId="0" fontId="35" fillId="24" borderId="17" xfId="0" applyFont="1" applyFill="1" applyBorder="1" applyAlignment="1">
      <alignment horizontal="left" vertical="justify" wrapText="1"/>
    </xf>
    <xf numFmtId="0" fontId="35" fillId="24" borderId="18" xfId="0" applyFont="1" applyFill="1" applyBorder="1" applyAlignment="1">
      <alignment horizontal="left" vertical="justify" wrapText="1"/>
    </xf>
    <xf numFmtId="0" fontId="35" fillId="24" borderId="19" xfId="0" applyFont="1" applyFill="1" applyBorder="1" applyAlignment="1">
      <alignment horizontal="left" vertical="justify" wrapText="1"/>
    </xf>
    <xf numFmtId="0" fontId="35" fillId="24" borderId="20" xfId="0" applyFont="1" applyFill="1" applyBorder="1" applyAlignment="1">
      <alignment horizontal="left" vertical="justify" wrapText="1"/>
    </xf>
    <xf numFmtId="0" fontId="34" fillId="28" borderId="51" xfId="0" applyFont="1" applyFill="1" applyBorder="1" applyAlignment="1">
      <alignment horizontal="left" vertical="center" wrapText="1"/>
    </xf>
    <xf numFmtId="0" fontId="34" fillId="28" borderId="52" xfId="0" applyFont="1" applyFill="1" applyBorder="1" applyAlignment="1">
      <alignment horizontal="left" vertical="center" wrapText="1"/>
    </xf>
    <xf numFmtId="0" fontId="34" fillId="28" borderId="49" xfId="0" applyFont="1" applyFill="1" applyBorder="1" applyAlignment="1">
      <alignment horizontal="left" vertical="center" wrapText="1"/>
    </xf>
    <xf numFmtId="0" fontId="34" fillId="28" borderId="10" xfId="0" applyFont="1" applyFill="1" applyBorder="1" applyAlignment="1">
      <alignment horizontal="left" vertical="center" wrapText="1"/>
    </xf>
    <xf numFmtId="0" fontId="34" fillId="28" borderId="11" xfId="0" applyFont="1" applyFill="1" applyBorder="1" applyAlignment="1">
      <alignment horizontal="left" vertical="center" wrapText="1"/>
    </xf>
    <xf numFmtId="0" fontId="34" fillId="28" borderId="12" xfId="0" applyFont="1" applyFill="1" applyBorder="1" applyAlignment="1">
      <alignment horizontal="left" vertical="center" wrapText="1"/>
    </xf>
    <xf numFmtId="0" fontId="34" fillId="28" borderId="44" xfId="0" applyFont="1" applyFill="1" applyBorder="1" applyAlignment="1">
      <alignment horizontal="left" vertical="center" wrapText="1"/>
    </xf>
    <xf numFmtId="0" fontId="34" fillId="28" borderId="0" xfId="0" applyFont="1" applyFill="1" applyBorder="1" applyAlignment="1">
      <alignment horizontal="left" vertical="center" wrapText="1"/>
    </xf>
    <xf numFmtId="0" fontId="34" fillId="28" borderId="45" xfId="0" applyFont="1" applyFill="1" applyBorder="1" applyAlignment="1">
      <alignment horizontal="left" vertical="center" wrapText="1"/>
    </xf>
    <xf numFmtId="0" fontId="35" fillId="24" borderId="51" xfId="0" applyFont="1" applyFill="1" applyBorder="1" applyAlignment="1">
      <alignment horizontal="justify" vertical="justify" wrapText="1"/>
    </xf>
    <xf numFmtId="0" fontId="35" fillId="24" borderId="52" xfId="0" applyFont="1" applyFill="1" applyBorder="1" applyAlignment="1">
      <alignment horizontal="justify" vertical="justify" wrapText="1"/>
    </xf>
    <xf numFmtId="0" fontId="35" fillId="24" borderId="49" xfId="0" applyFont="1" applyFill="1" applyBorder="1" applyAlignment="1">
      <alignment horizontal="justify" vertical="justify" wrapText="1"/>
    </xf>
    <xf numFmtId="0" fontId="35" fillId="24" borderId="10" xfId="0" applyFont="1" applyFill="1" applyBorder="1" applyAlignment="1">
      <alignment horizontal="justify" vertical="justify" wrapText="1"/>
    </xf>
    <xf numFmtId="0" fontId="35" fillId="24" borderId="11" xfId="0" applyFont="1" applyFill="1" applyBorder="1" applyAlignment="1">
      <alignment horizontal="justify" vertical="justify" wrapText="1"/>
    </xf>
    <xf numFmtId="0" fontId="35" fillId="24" borderId="12" xfId="0" applyFont="1" applyFill="1" applyBorder="1" applyAlignment="1">
      <alignment horizontal="justify" vertical="justify" wrapText="1"/>
    </xf>
    <xf numFmtId="0" fontId="35" fillId="24" borderId="16" xfId="0" applyFont="1" applyFill="1" applyBorder="1" applyAlignment="1">
      <alignment horizontal="justify" vertical="justify" wrapText="1"/>
    </xf>
    <xf numFmtId="0" fontId="35" fillId="24" borderId="0" xfId="0" applyFont="1" applyFill="1" applyBorder="1" applyAlignment="1">
      <alignment horizontal="justify" vertical="justify" wrapText="1"/>
    </xf>
    <xf numFmtId="0" fontId="35" fillId="24" borderId="17" xfId="0" applyFont="1" applyFill="1" applyBorder="1" applyAlignment="1">
      <alignment horizontal="justify" vertical="justify" wrapText="1"/>
    </xf>
    <xf numFmtId="0" fontId="35" fillId="24" borderId="18" xfId="0" applyFont="1" applyFill="1" applyBorder="1" applyAlignment="1">
      <alignment horizontal="justify" vertical="justify" wrapText="1"/>
    </xf>
    <xf numFmtId="0" fontId="35" fillId="24" borderId="19" xfId="0" applyFont="1" applyFill="1" applyBorder="1" applyAlignment="1">
      <alignment horizontal="justify" vertical="justify" wrapText="1"/>
    </xf>
    <xf numFmtId="0" fontId="35" fillId="24" borderId="20" xfId="0" applyFont="1" applyFill="1" applyBorder="1" applyAlignment="1">
      <alignment horizontal="justify" vertical="justify" wrapText="1"/>
    </xf>
    <xf numFmtId="0" fontId="21" fillId="24" borderId="16" xfId="0" applyFont="1" applyFill="1" applyBorder="1" applyAlignment="1">
      <alignment horizontal="justify" vertical="justify" wrapText="1"/>
    </xf>
    <xf numFmtId="0" fontId="21" fillId="24" borderId="0" xfId="0" applyFont="1" applyFill="1" applyBorder="1" applyAlignment="1">
      <alignment horizontal="justify" vertical="justify" wrapText="1"/>
    </xf>
    <xf numFmtId="0" fontId="21" fillId="24" borderId="17" xfId="0" applyFont="1" applyFill="1" applyBorder="1" applyAlignment="1">
      <alignment horizontal="justify" vertical="justify" wrapText="1"/>
    </xf>
    <xf numFmtId="0" fontId="21" fillId="24" borderId="18" xfId="0" applyFont="1" applyFill="1" applyBorder="1" applyAlignment="1">
      <alignment horizontal="justify" vertical="justify" wrapText="1"/>
    </xf>
    <xf numFmtId="0" fontId="21" fillId="24" borderId="19" xfId="0" applyFont="1" applyFill="1" applyBorder="1" applyAlignment="1">
      <alignment horizontal="justify" vertical="justify" wrapText="1"/>
    </xf>
    <xf numFmtId="0" fontId="21" fillId="24" borderId="20" xfId="0" applyFont="1" applyFill="1" applyBorder="1" applyAlignment="1">
      <alignment horizontal="justify" vertical="justify" wrapText="1"/>
    </xf>
    <xf numFmtId="0" fontId="36" fillId="24" borderId="16" xfId="0" applyFont="1" applyFill="1" applyBorder="1" applyAlignment="1">
      <alignment horizontal="justify" vertical="justify" wrapText="1"/>
    </xf>
    <xf numFmtId="0" fontId="36" fillId="24" borderId="0" xfId="0" applyFont="1" applyFill="1" applyBorder="1" applyAlignment="1">
      <alignment horizontal="justify" vertical="justify" wrapText="1"/>
    </xf>
    <xf numFmtId="0" fontId="32" fillId="24" borderId="16" xfId="0" applyFont="1" applyFill="1" applyBorder="1" applyAlignment="1">
      <alignment horizontal="justify" vertical="justify" wrapText="1"/>
    </xf>
    <xf numFmtId="0" fontId="32" fillId="24" borderId="0" xfId="0" applyFont="1" applyFill="1" applyBorder="1" applyAlignment="1">
      <alignment horizontal="justify" vertical="justify" wrapText="1"/>
    </xf>
    <xf numFmtId="0" fontId="32" fillId="24" borderId="17" xfId="0" applyFont="1" applyFill="1" applyBorder="1" applyAlignment="1">
      <alignment horizontal="justify" vertical="justify" wrapText="1"/>
    </xf>
    <xf numFmtId="0" fontId="32" fillId="24" borderId="18" xfId="0" applyFont="1" applyFill="1" applyBorder="1" applyAlignment="1">
      <alignment horizontal="justify" vertical="justify" wrapText="1"/>
    </xf>
    <xf numFmtId="0" fontId="32" fillId="24" borderId="19" xfId="0" applyFont="1" applyFill="1" applyBorder="1" applyAlignment="1">
      <alignment horizontal="justify" vertical="justify" wrapText="1"/>
    </xf>
    <xf numFmtId="0" fontId="32" fillId="24" borderId="20" xfId="0" applyFont="1" applyFill="1" applyBorder="1" applyAlignment="1">
      <alignment horizontal="justify" vertical="justify" wrapText="1"/>
    </xf>
    <xf numFmtId="0" fontId="39" fillId="26" borderId="51" xfId="0" applyFont="1" applyFill="1" applyBorder="1" applyAlignment="1">
      <alignment horizontal="left"/>
    </xf>
    <xf numFmtId="0" fontId="39" fillId="26" borderId="49" xfId="0" applyFont="1" applyFill="1" applyBorder="1" applyAlignment="1">
      <alignment horizontal="left"/>
    </xf>
    <xf numFmtId="0" fontId="35" fillId="24" borderId="44" xfId="0" applyFont="1" applyFill="1" applyBorder="1" applyAlignment="1">
      <alignment horizontal="justify" vertical="justify" wrapText="1"/>
    </xf>
    <xf numFmtId="0" fontId="35" fillId="24" borderId="45" xfId="0" applyFont="1" applyFill="1" applyBorder="1" applyAlignment="1">
      <alignment horizontal="justify" vertical="justify" wrapText="1"/>
    </xf>
    <xf numFmtId="0" fontId="35" fillId="24" borderId="46" xfId="0" applyFont="1" applyFill="1" applyBorder="1" applyAlignment="1">
      <alignment horizontal="justify" vertical="justify" wrapText="1"/>
    </xf>
    <xf numFmtId="0" fontId="35" fillId="24" borderId="50" xfId="0" applyFont="1" applyFill="1" applyBorder="1" applyAlignment="1">
      <alignment horizontal="justify" vertical="justify" wrapText="1"/>
    </xf>
    <xf numFmtId="0" fontId="35" fillId="24" borderId="47" xfId="0" applyFont="1" applyFill="1" applyBorder="1" applyAlignment="1">
      <alignment horizontal="justify" vertical="justify" wrapText="1"/>
    </xf>
    <xf numFmtId="0" fontId="36" fillId="24" borderId="18" xfId="0" applyFont="1" applyFill="1" applyBorder="1" applyAlignment="1">
      <alignment horizontal="left" vertical="justify" wrapText="1"/>
    </xf>
    <xf numFmtId="0" fontId="36" fillId="24" borderId="19" xfId="0" applyFont="1" applyFill="1" applyBorder="1" applyAlignment="1">
      <alignment horizontal="left" vertical="justify" wrapText="1"/>
    </xf>
    <xf numFmtId="0" fontId="36" fillId="24" borderId="20" xfId="0" applyFont="1" applyFill="1" applyBorder="1" applyAlignment="1">
      <alignment horizontal="left" vertical="justify" wrapText="1"/>
    </xf>
    <xf numFmtId="0" fontId="34" fillId="24" borderId="10" xfId="0" applyFont="1" applyFill="1" applyBorder="1" applyAlignment="1">
      <alignment horizontal="left"/>
    </xf>
    <xf numFmtId="0" fontId="34" fillId="24" borderId="11" xfId="0" applyFont="1" applyFill="1" applyBorder="1" applyAlignment="1">
      <alignment horizontal="left"/>
    </xf>
    <xf numFmtId="0" fontId="39" fillId="26" borderId="10" xfId="0" applyFont="1" applyFill="1" applyBorder="1" applyAlignment="1">
      <alignment horizontal="left"/>
    </xf>
    <xf numFmtId="0" fontId="39" fillId="26" borderId="12" xfId="0" applyFont="1" applyFill="1" applyBorder="1" applyAlignment="1">
      <alignment horizontal="left"/>
    </xf>
    <xf numFmtId="0" fontId="46" fillId="24" borderId="11" xfId="0" applyFont="1" applyFill="1" applyBorder="1" applyAlignment="1">
      <alignment horizontal="center" vertical="center" wrapText="1"/>
    </xf>
    <xf numFmtId="0" fontId="47" fillId="24" borderId="51" xfId="0" applyFont="1" applyFill="1" applyBorder="1" applyAlignment="1">
      <alignment horizontal="center" vertical="center"/>
    </xf>
    <xf numFmtId="0" fontId="47" fillId="24" borderId="49" xfId="0" applyFont="1" applyFill="1" applyBorder="1" applyAlignment="1">
      <alignment horizontal="center" vertical="center"/>
    </xf>
    <xf numFmtId="171" fontId="36" fillId="28" borderId="25" xfId="31" applyNumberFormat="1" applyFont="1" applyFill="1" applyBorder="1" applyAlignment="1" applyProtection="1">
      <alignment horizontal="center" vertical="center" wrapText="1"/>
    </xf>
    <xf numFmtId="171" fontId="36" fillId="28" borderId="26" xfId="31" applyNumberFormat="1" applyFont="1" applyFill="1" applyBorder="1" applyAlignment="1" applyProtection="1">
      <alignment horizontal="center" vertical="center" wrapText="1"/>
    </xf>
    <xf numFmtId="0" fontId="36" fillId="28" borderId="25" xfId="0" applyFont="1" applyFill="1" applyBorder="1" applyAlignment="1">
      <alignment horizontal="center" vertical="center" wrapText="1"/>
    </xf>
    <xf numFmtId="0" fontId="36" fillId="28" borderId="26" xfId="0" applyFont="1" applyFill="1" applyBorder="1" applyAlignment="1">
      <alignment horizontal="center" vertical="center" wrapText="1"/>
    </xf>
    <xf numFmtId="0" fontId="34" fillId="28" borderId="46" xfId="0" applyFont="1" applyFill="1" applyBorder="1" applyAlignment="1">
      <alignment horizontal="left" vertical="center" wrapText="1"/>
    </xf>
    <xf numFmtId="0" fontId="34" fillId="28" borderId="50" xfId="0" applyFont="1" applyFill="1" applyBorder="1" applyAlignment="1">
      <alignment horizontal="left" vertical="center" wrapText="1"/>
    </xf>
    <xf numFmtId="0" fontId="34" fillId="28" borderId="47" xfId="0" applyFont="1" applyFill="1" applyBorder="1" applyAlignment="1">
      <alignment horizontal="left" vertical="center" wrapText="1"/>
    </xf>
    <xf numFmtId="0" fontId="39" fillId="29" borderId="10" xfId="0" applyFont="1" applyFill="1" applyBorder="1" applyAlignment="1">
      <alignment horizontal="center" vertical="center" wrapText="1"/>
    </xf>
    <xf numFmtId="0" fontId="39" fillId="29" borderId="11" xfId="0" applyFont="1" applyFill="1" applyBorder="1" applyAlignment="1">
      <alignment horizontal="center" vertical="center" wrapText="1"/>
    </xf>
    <xf numFmtId="0" fontId="39" fillId="29" borderId="12" xfId="0" applyFont="1" applyFill="1" applyBorder="1" applyAlignment="1">
      <alignment horizontal="center" vertical="center" wrapText="1"/>
    </xf>
    <xf numFmtId="165" fontId="48" fillId="28" borderId="51" xfId="0" applyNumberFormat="1" applyFont="1" applyFill="1" applyBorder="1" applyAlignment="1">
      <alignment horizontal="center" vertical="center" wrapText="1"/>
    </xf>
    <xf numFmtId="165" fontId="48" fillId="28" borderId="52" xfId="0" applyNumberFormat="1" applyFont="1" applyFill="1" applyBorder="1" applyAlignment="1">
      <alignment horizontal="center" vertical="center" wrapText="1"/>
    </xf>
    <xf numFmtId="165" fontId="48" fillId="28" borderId="49" xfId="0" applyNumberFormat="1" applyFont="1" applyFill="1" applyBorder="1" applyAlignment="1">
      <alignment horizontal="center" vertical="center" wrapText="1"/>
    </xf>
    <xf numFmtId="0" fontId="39" fillId="27" borderId="51" xfId="0" applyFont="1" applyFill="1" applyBorder="1" applyAlignment="1">
      <alignment horizontal="left"/>
    </xf>
    <xf numFmtId="0" fontId="39" fillId="27" borderId="49" xfId="0" applyFont="1" applyFill="1" applyBorder="1" applyAlignment="1">
      <alignment horizontal="left"/>
    </xf>
    <xf numFmtId="0" fontId="36" fillId="32" borderId="51" xfId="0" applyFont="1" applyFill="1" applyBorder="1" applyAlignment="1">
      <alignment horizontal="left" vertical="center"/>
    </xf>
    <xf numFmtId="0" fontId="36" fillId="32" borderId="52" xfId="0" applyFont="1" applyFill="1" applyBorder="1" applyAlignment="1">
      <alignment horizontal="left" vertical="center"/>
    </xf>
    <xf numFmtId="0" fontId="39" fillId="31" borderId="51" xfId="0" applyFont="1" applyFill="1" applyBorder="1" applyAlignment="1">
      <alignment horizontal="left"/>
    </xf>
    <xf numFmtId="0" fontId="39" fillId="31" borderId="49" xfId="0" applyFont="1" applyFill="1" applyBorder="1" applyAlignment="1">
      <alignment horizontal="left"/>
    </xf>
    <xf numFmtId="0" fontId="39" fillId="26" borderId="53" xfId="0" applyFont="1" applyFill="1" applyBorder="1" applyAlignment="1">
      <alignment horizontal="center" vertical="center"/>
    </xf>
    <xf numFmtId="0" fontId="39" fillId="26" borderId="54" xfId="0" applyFont="1" applyFill="1" applyBorder="1" applyAlignment="1">
      <alignment horizontal="center" vertical="center"/>
    </xf>
    <xf numFmtId="0" fontId="39" fillId="26" borderId="55" xfId="0" applyFont="1" applyFill="1" applyBorder="1" applyAlignment="1">
      <alignment horizontal="center" vertical="center"/>
    </xf>
    <xf numFmtId="0" fontId="38" fillId="34" borderId="51" xfId="0" applyFont="1" applyFill="1" applyBorder="1" applyAlignment="1">
      <alignment horizontal="center" vertical="center"/>
    </xf>
    <xf numFmtId="0" fontId="38" fillId="34" borderId="52" xfId="0" applyFont="1" applyFill="1" applyBorder="1" applyAlignment="1">
      <alignment horizontal="center" vertical="center"/>
    </xf>
    <xf numFmtId="0" fontId="38" fillId="34" borderId="49" xfId="0" applyFont="1" applyFill="1" applyBorder="1" applyAlignment="1">
      <alignment horizontal="center" vertical="center"/>
    </xf>
    <xf numFmtId="0" fontId="49" fillId="34" borderId="51" xfId="0" applyFont="1" applyFill="1" applyBorder="1" applyAlignment="1">
      <alignment horizontal="center" vertical="center"/>
    </xf>
    <xf numFmtId="0" fontId="49" fillId="34" borderId="49" xfId="0" applyFont="1" applyFill="1" applyBorder="1" applyAlignment="1">
      <alignment horizontal="center" vertical="center"/>
    </xf>
    <xf numFmtId="0" fontId="39" fillId="34" borderId="51" xfId="0" applyFont="1" applyFill="1" applyBorder="1" applyAlignment="1">
      <alignment horizontal="center" vertical="center"/>
    </xf>
    <xf numFmtId="0" fontId="39" fillId="34" borderId="52" xfId="0" applyFont="1" applyFill="1" applyBorder="1" applyAlignment="1">
      <alignment horizontal="center" vertical="center"/>
    </xf>
    <xf numFmtId="0" fontId="39" fillId="34" borderId="49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center"/>
    </xf>
    <xf numFmtId="0" fontId="21" fillId="24" borderId="50" xfId="0" applyFont="1" applyFill="1" applyBorder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 [0]" xfId="31" builtinId="6"/>
    <cellStyle name="Moneda" xfId="32" builtinId="4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4664453</xdr:colOff>
      <xdr:row>0</xdr:row>
      <xdr:rowOff>56062</xdr:rowOff>
    </xdr:from>
    <xdr:to>
      <xdr:col>7</xdr:col>
      <xdr:colOff>6462236</xdr:colOff>
      <xdr:row>1</xdr:row>
      <xdr:rowOff>684168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8310" y="56062"/>
          <a:ext cx="1797783" cy="164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D94A0"/>
  </sheetPr>
  <dimension ref="A1:O161"/>
  <sheetViews>
    <sheetView showGridLines="0" topLeftCell="A187" zoomScale="70" zoomScaleNormal="70" workbookViewId="0">
      <selection activeCell="M12" sqref="M12"/>
    </sheetView>
  </sheetViews>
  <sheetFormatPr baseColWidth="10" defaultColWidth="11.44140625" defaultRowHeight="15"/>
  <cols>
    <col min="1" max="1" width="12.5546875" style="2" customWidth="1"/>
    <col min="2" max="2" width="14.109375" style="4" customWidth="1"/>
    <col min="3" max="3" width="12.5546875" style="4" customWidth="1"/>
    <col min="4" max="7" width="11.44140625" style="4"/>
    <col min="8" max="8" width="96.88671875" style="4" customWidth="1"/>
    <col min="9" max="16384" width="11.44140625" style="4"/>
  </cols>
  <sheetData>
    <row r="1" spans="2:15" ht="79.8" customHeight="1">
      <c r="B1" s="322"/>
      <c r="C1" s="322"/>
      <c r="D1" s="322"/>
      <c r="E1" s="322"/>
      <c r="F1" s="322"/>
      <c r="G1" s="322"/>
      <c r="H1" s="322"/>
      <c r="I1" s="3"/>
    </row>
    <row r="2" spans="2:15" ht="60.6" customHeight="1" thickBot="1">
      <c r="B2" s="323"/>
      <c r="C2" s="323"/>
      <c r="D2" s="323"/>
      <c r="E2" s="323"/>
      <c r="F2" s="323"/>
      <c r="G2" s="323"/>
      <c r="H2" s="323"/>
      <c r="I2" s="3"/>
    </row>
    <row r="3" spans="2:15" ht="21.75" customHeight="1" thickBot="1">
      <c r="B3" s="314" t="s">
        <v>198</v>
      </c>
      <c r="C3" s="315"/>
      <c r="D3" s="315"/>
      <c r="E3" s="315"/>
      <c r="F3" s="315"/>
      <c r="G3" s="315"/>
      <c r="H3" s="316"/>
      <c r="I3" s="3"/>
      <c r="J3" s="3"/>
      <c r="K3" s="3"/>
      <c r="L3" s="3"/>
      <c r="M3" s="3"/>
      <c r="N3" s="3"/>
      <c r="O3" s="3"/>
    </row>
    <row r="4" spans="2:15" ht="15.6" thickBot="1"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</row>
    <row r="5" spans="2:15" ht="18" customHeight="1" thickBot="1">
      <c r="B5" s="240" t="s">
        <v>160</v>
      </c>
      <c r="C5" s="241"/>
      <c r="D5" s="241"/>
      <c r="E5" s="241"/>
      <c r="F5" s="241"/>
      <c r="G5" s="241"/>
      <c r="H5" s="242"/>
      <c r="I5" s="3"/>
      <c r="J5" s="3"/>
      <c r="K5" s="3"/>
      <c r="L5" s="3"/>
      <c r="M5" s="3"/>
      <c r="N5" s="3"/>
      <c r="O5" s="3"/>
    </row>
    <row r="6" spans="2:15" ht="16.2" thickBot="1">
      <c r="B6" s="1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  <c r="O6" s="3"/>
    </row>
    <row r="7" spans="2:15" ht="16.2" thickBot="1">
      <c r="B7" s="275" t="s">
        <v>161</v>
      </c>
      <c r="C7" s="276"/>
      <c r="D7" s="252"/>
      <c r="E7" s="253"/>
      <c r="F7" s="253"/>
      <c r="G7" s="253"/>
      <c r="H7" s="254"/>
      <c r="I7" s="3"/>
      <c r="J7" s="3"/>
      <c r="K7" s="3"/>
      <c r="L7" s="3"/>
      <c r="M7" s="3"/>
      <c r="N7" s="3"/>
      <c r="O7" s="3"/>
    </row>
    <row r="8" spans="2:15" ht="16.2" thickBot="1">
      <c r="B8" s="275" t="s">
        <v>204</v>
      </c>
      <c r="C8" s="276"/>
      <c r="D8" s="249"/>
      <c r="E8" s="250"/>
      <c r="F8" s="250"/>
      <c r="G8" s="250"/>
      <c r="H8" s="251"/>
      <c r="I8" s="3"/>
      <c r="J8" s="3"/>
      <c r="K8" s="3"/>
      <c r="L8" s="3"/>
      <c r="M8" s="3"/>
      <c r="N8" s="3"/>
      <c r="O8" s="3"/>
    </row>
    <row r="9" spans="2:15" ht="16.2" thickBot="1">
      <c r="B9" s="275" t="s">
        <v>162</v>
      </c>
      <c r="C9" s="276"/>
      <c r="D9" s="249"/>
      <c r="E9" s="250"/>
      <c r="F9" s="250"/>
      <c r="G9" s="250"/>
      <c r="H9" s="251"/>
      <c r="I9" s="3"/>
      <c r="J9" s="3"/>
      <c r="K9" s="3"/>
      <c r="L9" s="3"/>
      <c r="M9" s="3"/>
      <c r="N9" s="3"/>
      <c r="O9" s="3"/>
    </row>
    <row r="10" spans="2:15" ht="16.2" thickBot="1">
      <c r="B10" s="275" t="s">
        <v>163</v>
      </c>
      <c r="C10" s="276"/>
      <c r="D10" s="249"/>
      <c r="E10" s="250"/>
      <c r="F10" s="250"/>
      <c r="G10" s="250"/>
      <c r="H10" s="251"/>
      <c r="I10" s="3"/>
      <c r="J10" s="3"/>
      <c r="K10" s="3"/>
      <c r="L10" s="3"/>
      <c r="M10" s="3"/>
      <c r="N10" s="3"/>
      <c r="O10" s="3"/>
    </row>
    <row r="11" spans="2:15" ht="16.2" thickBot="1">
      <c r="B11" s="287" t="s">
        <v>164</v>
      </c>
      <c r="C11" s="288"/>
      <c r="D11" s="252"/>
      <c r="E11" s="253"/>
      <c r="F11" s="253"/>
      <c r="G11" s="253"/>
      <c r="H11" s="254"/>
      <c r="I11" s="3"/>
      <c r="J11" s="3"/>
      <c r="K11" s="3"/>
      <c r="L11" s="3"/>
      <c r="M11" s="3"/>
      <c r="N11" s="3"/>
      <c r="O11" s="3"/>
    </row>
    <row r="12" spans="2:15" ht="15.6">
      <c r="B12" s="285" t="s">
        <v>165</v>
      </c>
      <c r="C12" s="286"/>
      <c r="D12" s="7"/>
      <c r="E12" s="7"/>
      <c r="F12" s="7"/>
      <c r="G12" s="7"/>
      <c r="H12" s="8"/>
      <c r="I12" s="3"/>
      <c r="J12" s="3"/>
      <c r="K12" s="3"/>
      <c r="L12" s="3"/>
      <c r="M12" s="3"/>
      <c r="N12" s="3"/>
      <c r="O12" s="3"/>
    </row>
    <row r="13" spans="2:15">
      <c r="B13" s="277"/>
      <c r="C13" s="256"/>
      <c r="D13" s="256"/>
      <c r="E13" s="256"/>
      <c r="F13" s="256"/>
      <c r="G13" s="256"/>
      <c r="H13" s="278"/>
      <c r="I13" s="3"/>
      <c r="J13" s="3"/>
      <c r="K13" s="3"/>
      <c r="L13" s="3"/>
      <c r="M13" s="3"/>
      <c r="N13" s="3"/>
      <c r="O13" s="3"/>
    </row>
    <row r="14" spans="2:15" ht="36" customHeight="1" thickBot="1">
      <c r="B14" s="279"/>
      <c r="C14" s="280"/>
      <c r="D14" s="280"/>
      <c r="E14" s="280"/>
      <c r="F14" s="280"/>
      <c r="G14" s="280"/>
      <c r="H14" s="281"/>
      <c r="I14" s="3"/>
      <c r="J14" s="3"/>
      <c r="K14" s="3"/>
      <c r="L14" s="3"/>
      <c r="M14" s="3"/>
      <c r="N14" s="3"/>
      <c r="O14" s="3"/>
    </row>
    <row r="15" spans="2:15" ht="15.6">
      <c r="B15" s="6" t="s">
        <v>166</v>
      </c>
      <c r="C15" s="9"/>
      <c r="D15" s="9"/>
      <c r="E15" s="9"/>
      <c r="F15" s="9"/>
      <c r="G15" s="9"/>
      <c r="H15" s="10"/>
      <c r="I15" s="3"/>
      <c r="J15" s="3"/>
      <c r="K15" s="3"/>
      <c r="L15" s="3"/>
      <c r="M15" s="3"/>
      <c r="N15" s="3"/>
      <c r="O15" s="3"/>
    </row>
    <row r="16" spans="2:15">
      <c r="B16" s="277"/>
      <c r="C16" s="256"/>
      <c r="D16" s="256"/>
      <c r="E16" s="256"/>
      <c r="F16" s="256"/>
      <c r="G16" s="256"/>
      <c r="H16" s="278"/>
      <c r="I16" s="3"/>
      <c r="J16" s="3"/>
      <c r="K16" s="3"/>
      <c r="L16" s="3"/>
      <c r="M16" s="3"/>
      <c r="N16" s="3"/>
      <c r="O16" s="3"/>
    </row>
    <row r="17" spans="2:15">
      <c r="B17" s="277"/>
      <c r="C17" s="256"/>
      <c r="D17" s="256"/>
      <c r="E17" s="256"/>
      <c r="F17" s="256"/>
      <c r="G17" s="256"/>
      <c r="H17" s="278"/>
      <c r="I17" s="3"/>
      <c r="J17" s="3"/>
      <c r="K17" s="3"/>
      <c r="L17" s="3"/>
      <c r="M17" s="3"/>
      <c r="N17" s="3"/>
      <c r="O17" s="3"/>
    </row>
    <row r="18" spans="2:15">
      <c r="B18" s="277"/>
      <c r="C18" s="256"/>
      <c r="D18" s="256"/>
      <c r="E18" s="256"/>
      <c r="F18" s="256"/>
      <c r="G18" s="256"/>
      <c r="H18" s="278"/>
      <c r="I18" s="3"/>
      <c r="J18" s="3"/>
      <c r="K18" s="3"/>
      <c r="L18" s="3"/>
      <c r="M18" s="3"/>
      <c r="N18" s="3"/>
      <c r="O18" s="3"/>
    </row>
    <row r="19" spans="2:15">
      <c r="B19" s="277"/>
      <c r="C19" s="256"/>
      <c r="D19" s="256"/>
      <c r="E19" s="256"/>
      <c r="F19" s="256"/>
      <c r="G19" s="256"/>
      <c r="H19" s="278"/>
      <c r="I19" s="3"/>
      <c r="J19" s="3"/>
      <c r="K19" s="3"/>
      <c r="L19" s="3"/>
      <c r="M19" s="3"/>
      <c r="N19" s="3"/>
      <c r="O19" s="3"/>
    </row>
    <row r="20" spans="2:15" ht="15.75" customHeight="1" thickBot="1">
      <c r="B20" s="279"/>
      <c r="C20" s="280"/>
      <c r="D20" s="280"/>
      <c r="E20" s="280"/>
      <c r="F20" s="280"/>
      <c r="G20" s="280"/>
      <c r="H20" s="281"/>
      <c r="I20" s="3"/>
      <c r="J20" s="3"/>
      <c r="K20" s="3"/>
      <c r="L20" s="3"/>
      <c r="M20" s="3"/>
      <c r="N20" s="3"/>
      <c r="O20" s="3"/>
    </row>
    <row r="21" spans="2:15" ht="15.6">
      <c r="B21" s="5" t="s">
        <v>199</v>
      </c>
      <c r="C21" s="2"/>
      <c r="D21" s="2"/>
      <c r="E21" s="2"/>
      <c r="F21" s="2"/>
      <c r="G21" s="2"/>
      <c r="H21" s="2"/>
      <c r="I21" s="3"/>
      <c r="J21" s="3"/>
      <c r="K21" s="3"/>
      <c r="L21" s="3"/>
      <c r="M21" s="3"/>
      <c r="N21" s="3"/>
      <c r="O21" s="3"/>
    </row>
    <row r="22" spans="2:15" ht="16.2" thickBot="1">
      <c r="B22" s="1"/>
      <c r="C22" s="2"/>
      <c r="D22" s="2"/>
      <c r="E22" s="2"/>
      <c r="F22" s="2"/>
      <c r="G22" s="2"/>
      <c r="H22" s="2"/>
      <c r="I22" s="3"/>
      <c r="J22" s="3"/>
      <c r="K22" s="3"/>
      <c r="L22" s="3"/>
      <c r="M22" s="3"/>
      <c r="N22" s="3"/>
      <c r="O22" s="3"/>
    </row>
    <row r="23" spans="2:15" ht="15" customHeight="1">
      <c r="B23" s="243" t="s">
        <v>197</v>
      </c>
      <c r="C23" s="244"/>
      <c r="D23" s="244"/>
      <c r="E23" s="244"/>
      <c r="F23" s="244"/>
      <c r="G23" s="244"/>
      <c r="H23" s="245"/>
      <c r="I23" s="3"/>
      <c r="J23" s="3"/>
      <c r="K23" s="3"/>
      <c r="L23" s="3"/>
      <c r="M23" s="3"/>
      <c r="N23" s="3"/>
      <c r="O23" s="3"/>
    </row>
    <row r="24" spans="2:15">
      <c r="B24" s="47" t="s">
        <v>200</v>
      </c>
      <c r="C24" s="41"/>
      <c r="D24" s="41"/>
      <c r="E24" s="41"/>
      <c r="F24" s="41"/>
      <c r="G24" s="41"/>
      <c r="H24" s="42"/>
      <c r="I24" s="3"/>
      <c r="J24" s="3"/>
      <c r="K24" s="3"/>
      <c r="L24" s="3"/>
      <c r="M24" s="3"/>
      <c r="N24" s="3"/>
      <c r="O24" s="3"/>
    </row>
    <row r="25" spans="2:15">
      <c r="B25" s="234"/>
      <c r="C25" s="235"/>
      <c r="D25" s="235"/>
      <c r="E25" s="235"/>
      <c r="F25" s="235"/>
      <c r="G25" s="235"/>
      <c r="H25" s="236"/>
      <c r="I25" s="3"/>
      <c r="J25" s="3"/>
      <c r="K25" s="3"/>
      <c r="L25" s="3"/>
      <c r="M25" s="3"/>
      <c r="N25" s="3"/>
      <c r="O25" s="3"/>
    </row>
    <row r="26" spans="2:15">
      <c r="B26" s="234"/>
      <c r="C26" s="235"/>
      <c r="D26" s="235"/>
      <c r="E26" s="235"/>
      <c r="F26" s="235"/>
      <c r="G26" s="235"/>
      <c r="H26" s="236"/>
      <c r="I26" s="3"/>
      <c r="J26" s="3"/>
      <c r="K26" s="3"/>
      <c r="L26" s="3"/>
      <c r="M26" s="3"/>
      <c r="N26" s="3"/>
      <c r="O26" s="3"/>
    </row>
    <row r="27" spans="2:15">
      <c r="B27" s="46" t="s">
        <v>169</v>
      </c>
      <c r="C27" s="45"/>
      <c r="D27" s="45"/>
      <c r="E27" s="45"/>
      <c r="F27" s="45"/>
      <c r="G27" s="43"/>
      <c r="H27" s="44"/>
      <c r="I27" s="3"/>
      <c r="J27" s="3"/>
      <c r="K27" s="3"/>
      <c r="L27" s="3"/>
      <c r="M27" s="3"/>
      <c r="N27" s="3"/>
      <c r="O27" s="3"/>
    </row>
    <row r="28" spans="2:15" ht="15.6">
      <c r="B28" s="282"/>
      <c r="C28" s="283"/>
      <c r="D28" s="283"/>
      <c r="E28" s="283"/>
      <c r="F28" s="283"/>
      <c r="G28" s="283"/>
      <c r="H28" s="284"/>
      <c r="I28" s="3"/>
      <c r="J28" s="3"/>
      <c r="K28" s="3"/>
      <c r="L28" s="3"/>
      <c r="M28" s="3"/>
      <c r="N28" s="3"/>
      <c r="O28" s="3"/>
    </row>
    <row r="29" spans="2:15" ht="15" customHeight="1">
      <c r="B29" s="246" t="s">
        <v>167</v>
      </c>
      <c r="C29" s="247"/>
      <c r="D29" s="247"/>
      <c r="E29" s="247"/>
      <c r="F29" s="247"/>
      <c r="G29" s="247"/>
      <c r="H29" s="248"/>
      <c r="I29" s="3"/>
      <c r="J29" s="3"/>
      <c r="K29" s="3"/>
      <c r="L29" s="3"/>
      <c r="M29" s="3"/>
      <c r="N29" s="3"/>
      <c r="O29" s="3"/>
    </row>
    <row r="30" spans="2:15" ht="15.6">
      <c r="B30" s="11" t="s">
        <v>168</v>
      </c>
      <c r="C30" s="14"/>
      <c r="D30" s="14"/>
      <c r="E30" s="14"/>
      <c r="F30" s="14"/>
      <c r="G30" s="14"/>
      <c r="H30" s="15"/>
      <c r="I30" s="3"/>
      <c r="J30" s="3"/>
      <c r="K30" s="3"/>
      <c r="L30" s="3"/>
      <c r="M30" s="3"/>
      <c r="N30" s="3"/>
      <c r="O30" s="3"/>
    </row>
    <row r="31" spans="2:15">
      <c r="B31" s="255"/>
      <c r="C31" s="256"/>
      <c r="D31" s="256"/>
      <c r="E31" s="256"/>
      <c r="F31" s="256"/>
      <c r="G31" s="256"/>
      <c r="H31" s="257"/>
      <c r="I31" s="3"/>
      <c r="J31" s="3"/>
      <c r="K31" s="3"/>
      <c r="L31" s="3"/>
      <c r="M31" s="3"/>
      <c r="N31" s="3"/>
      <c r="O31" s="3"/>
    </row>
    <row r="32" spans="2:15">
      <c r="B32" s="255"/>
      <c r="C32" s="256"/>
      <c r="D32" s="256"/>
      <c r="E32" s="256"/>
      <c r="F32" s="256"/>
      <c r="G32" s="256"/>
      <c r="H32" s="257"/>
      <c r="I32" s="3"/>
      <c r="J32" s="3"/>
      <c r="K32" s="3"/>
      <c r="L32" s="3"/>
      <c r="M32" s="3"/>
      <c r="N32" s="3"/>
      <c r="O32" s="3"/>
    </row>
    <row r="33" spans="2:15">
      <c r="B33" s="255"/>
      <c r="C33" s="256"/>
      <c r="D33" s="256"/>
      <c r="E33" s="256"/>
      <c r="F33" s="256"/>
      <c r="G33" s="256"/>
      <c r="H33" s="257"/>
      <c r="I33" s="3"/>
      <c r="J33" s="3"/>
      <c r="K33" s="3"/>
      <c r="L33" s="3"/>
      <c r="M33" s="3"/>
      <c r="N33" s="3"/>
      <c r="O33" s="3"/>
    </row>
    <row r="34" spans="2:15">
      <c r="B34" s="258"/>
      <c r="C34" s="259"/>
      <c r="D34" s="259"/>
      <c r="E34" s="259"/>
      <c r="F34" s="259"/>
      <c r="G34" s="259"/>
      <c r="H34" s="260"/>
      <c r="I34" s="3"/>
      <c r="J34" s="3"/>
      <c r="K34" s="3"/>
      <c r="L34" s="3"/>
      <c r="M34" s="3"/>
      <c r="N34" s="3"/>
      <c r="O34" s="3"/>
    </row>
    <row r="35" spans="2:15" ht="15" customHeight="1">
      <c r="B35" s="246" t="s">
        <v>183</v>
      </c>
      <c r="C35" s="247"/>
      <c r="D35" s="247"/>
      <c r="E35" s="247"/>
      <c r="F35" s="247"/>
      <c r="G35" s="247"/>
      <c r="H35" s="248"/>
      <c r="I35" s="3"/>
      <c r="J35" s="3"/>
      <c r="K35" s="3"/>
      <c r="L35" s="3"/>
      <c r="M35" s="3"/>
      <c r="N35" s="3"/>
      <c r="O35" s="3"/>
    </row>
    <row r="36" spans="2:15" ht="15.6">
      <c r="B36" s="11" t="s">
        <v>179</v>
      </c>
      <c r="C36" s="14"/>
      <c r="D36" s="14"/>
      <c r="E36" s="14"/>
      <c r="F36" s="14"/>
      <c r="G36" s="14"/>
      <c r="H36" s="15"/>
      <c r="I36" s="3"/>
      <c r="J36" s="3"/>
      <c r="K36" s="3"/>
      <c r="L36" s="3"/>
      <c r="M36" s="3"/>
      <c r="N36" s="3"/>
      <c r="O36" s="3"/>
    </row>
    <row r="37" spans="2:15">
      <c r="B37" s="261"/>
      <c r="C37" s="262"/>
      <c r="D37" s="262"/>
      <c r="E37" s="262"/>
      <c r="F37" s="262"/>
      <c r="G37" s="262"/>
      <c r="H37" s="263"/>
      <c r="I37" s="3"/>
      <c r="J37" s="3"/>
      <c r="K37" s="3"/>
      <c r="L37" s="3"/>
      <c r="M37" s="3"/>
      <c r="N37" s="3"/>
      <c r="O37" s="3"/>
    </row>
    <row r="38" spans="2:15">
      <c r="B38" s="261"/>
      <c r="C38" s="262"/>
      <c r="D38" s="262"/>
      <c r="E38" s="262"/>
      <c r="F38" s="262"/>
      <c r="G38" s="262"/>
      <c r="H38" s="263"/>
      <c r="I38" s="3"/>
      <c r="J38" s="3"/>
      <c r="K38" s="3"/>
      <c r="L38" s="3"/>
      <c r="M38" s="3"/>
      <c r="N38" s="3"/>
      <c r="O38" s="3"/>
    </row>
    <row r="39" spans="2:15">
      <c r="B39" s="261"/>
      <c r="C39" s="262"/>
      <c r="D39" s="262"/>
      <c r="E39" s="262"/>
      <c r="F39" s="262"/>
      <c r="G39" s="262"/>
      <c r="H39" s="263"/>
      <c r="I39" s="3"/>
      <c r="J39" s="3"/>
      <c r="K39" s="3"/>
      <c r="L39" s="3"/>
      <c r="M39" s="3"/>
      <c r="N39" s="3"/>
      <c r="O39" s="3"/>
    </row>
    <row r="40" spans="2:15">
      <c r="B40" s="261"/>
      <c r="C40" s="262"/>
      <c r="D40" s="262"/>
      <c r="E40" s="262"/>
      <c r="F40" s="262"/>
      <c r="G40" s="262"/>
      <c r="H40" s="263"/>
      <c r="I40" s="3"/>
      <c r="J40" s="3"/>
      <c r="K40" s="3"/>
      <c r="L40" s="3"/>
      <c r="M40" s="3"/>
      <c r="N40" s="3"/>
      <c r="O40" s="3"/>
    </row>
    <row r="41" spans="2:15">
      <c r="B41" s="264"/>
      <c r="C41" s="265"/>
      <c r="D41" s="265"/>
      <c r="E41" s="265"/>
      <c r="F41" s="265"/>
      <c r="G41" s="265"/>
      <c r="H41" s="266"/>
      <c r="I41" s="3"/>
      <c r="J41" s="3"/>
      <c r="K41" s="3"/>
      <c r="L41" s="3"/>
      <c r="M41" s="3"/>
      <c r="N41" s="3"/>
      <c r="O41" s="3"/>
    </row>
    <row r="42" spans="2:15" ht="15" customHeight="1">
      <c r="B42" s="246" t="s">
        <v>184</v>
      </c>
      <c r="C42" s="247"/>
      <c r="D42" s="247"/>
      <c r="E42" s="247"/>
      <c r="F42" s="247"/>
      <c r="G42" s="247"/>
      <c r="H42" s="248"/>
      <c r="I42" s="3"/>
      <c r="J42" s="3"/>
      <c r="K42" s="3"/>
      <c r="L42" s="3"/>
      <c r="M42" s="3"/>
      <c r="N42" s="3"/>
      <c r="O42" s="3"/>
    </row>
    <row r="43" spans="2:15">
      <c r="B43" s="35"/>
      <c r="C43" s="36"/>
      <c r="D43" s="36"/>
      <c r="E43" s="36"/>
      <c r="F43" s="36"/>
      <c r="G43" s="36"/>
      <c r="H43" s="37"/>
      <c r="I43" s="3"/>
      <c r="J43" s="3"/>
      <c r="K43" s="3"/>
      <c r="L43" s="3"/>
      <c r="M43" s="3"/>
      <c r="N43" s="3"/>
      <c r="O43" s="3"/>
    </row>
    <row r="44" spans="2:15">
      <c r="B44" s="16"/>
      <c r="C44" s="17"/>
      <c r="D44" s="17"/>
      <c r="E44" s="17"/>
      <c r="F44" s="17"/>
      <c r="G44" s="17"/>
      <c r="H44" s="18"/>
      <c r="I44" s="3"/>
      <c r="J44" s="3"/>
      <c r="K44" s="3"/>
      <c r="L44" s="3"/>
      <c r="M44" s="3"/>
      <c r="N44" s="3"/>
      <c r="O44" s="3"/>
    </row>
    <row r="45" spans="2:15">
      <c r="B45" s="16"/>
      <c r="C45" s="17"/>
      <c r="D45" s="17"/>
      <c r="E45" s="17"/>
      <c r="F45" s="17"/>
      <c r="G45" s="17"/>
      <c r="H45" s="18"/>
      <c r="I45" s="3"/>
      <c r="J45" s="3"/>
      <c r="K45" s="3"/>
      <c r="L45" s="3"/>
      <c r="M45" s="3"/>
      <c r="N45" s="3"/>
      <c r="O45" s="3"/>
    </row>
    <row r="46" spans="2:15" ht="15.75" customHeight="1">
      <c r="B46" s="16"/>
      <c r="C46" s="17"/>
      <c r="D46" s="17"/>
      <c r="E46" s="17"/>
      <c r="F46" s="17"/>
      <c r="G46" s="17"/>
      <c r="H46" s="18"/>
      <c r="I46" s="3"/>
      <c r="J46" s="3"/>
      <c r="K46" s="3"/>
      <c r="L46" s="3"/>
      <c r="M46" s="3"/>
      <c r="N46" s="3"/>
      <c r="O46" s="3"/>
    </row>
    <row r="47" spans="2:15" ht="15.75" customHeight="1">
      <c r="B47" s="16"/>
      <c r="C47" s="17"/>
      <c r="D47" s="17"/>
      <c r="E47" s="17"/>
      <c r="F47" s="17"/>
      <c r="G47" s="17"/>
      <c r="H47" s="18"/>
      <c r="I47" s="3"/>
      <c r="J47" s="3"/>
      <c r="K47" s="3"/>
      <c r="L47" s="3"/>
      <c r="M47" s="3"/>
      <c r="N47" s="3"/>
      <c r="O47" s="3"/>
    </row>
    <row r="48" spans="2:15" ht="15.75" customHeight="1">
      <c r="B48" s="16"/>
      <c r="C48" s="17"/>
      <c r="D48" s="17"/>
      <c r="E48" s="17"/>
      <c r="F48" s="17"/>
      <c r="G48" s="17"/>
      <c r="H48" s="18"/>
      <c r="I48" s="3"/>
      <c r="J48" s="3"/>
      <c r="K48" s="3"/>
      <c r="L48" s="3"/>
      <c r="M48" s="3"/>
      <c r="N48" s="3"/>
      <c r="O48" s="3"/>
    </row>
    <row r="49" spans="2:15" ht="15.75" customHeight="1">
      <c r="B49" s="16"/>
      <c r="C49" s="17"/>
      <c r="D49" s="17"/>
      <c r="E49" s="17"/>
      <c r="F49" s="17"/>
      <c r="G49" s="17"/>
      <c r="H49" s="18"/>
      <c r="I49" s="3"/>
      <c r="J49" s="3"/>
      <c r="K49" s="3"/>
      <c r="L49" s="3"/>
      <c r="M49" s="3"/>
      <c r="N49" s="3"/>
      <c r="O49" s="3"/>
    </row>
    <row r="50" spans="2:15" ht="15.75" customHeight="1">
      <c r="B50" s="16"/>
      <c r="C50" s="17"/>
      <c r="D50" s="17"/>
      <c r="E50" s="17"/>
      <c r="F50" s="17"/>
      <c r="G50" s="17"/>
      <c r="H50" s="18"/>
      <c r="I50" s="3"/>
      <c r="J50" s="3"/>
      <c r="K50" s="3"/>
      <c r="L50" s="3"/>
      <c r="M50" s="3"/>
      <c r="N50" s="3"/>
      <c r="O50" s="3"/>
    </row>
    <row r="51" spans="2:15" ht="15.75" customHeight="1">
      <c r="B51" s="38"/>
      <c r="C51" s="39"/>
      <c r="D51" s="39"/>
      <c r="E51" s="39"/>
      <c r="F51" s="39"/>
      <c r="G51" s="39"/>
      <c r="H51" s="40"/>
      <c r="I51" s="3"/>
      <c r="J51" s="3"/>
      <c r="K51" s="3"/>
      <c r="L51" s="3"/>
      <c r="M51" s="3"/>
      <c r="N51" s="3"/>
      <c r="O51" s="3"/>
    </row>
    <row r="52" spans="2:15" ht="15" customHeight="1">
      <c r="B52" s="246" t="s">
        <v>185</v>
      </c>
      <c r="C52" s="247" t="s">
        <v>170</v>
      </c>
      <c r="D52" s="247"/>
      <c r="E52" s="247"/>
      <c r="F52" s="247"/>
      <c r="G52" s="247"/>
      <c r="H52" s="248"/>
      <c r="I52" s="3"/>
      <c r="J52" s="3"/>
      <c r="K52" s="3"/>
      <c r="L52" s="3"/>
      <c r="M52" s="3"/>
      <c r="N52" s="3"/>
      <c r="O52" s="3"/>
    </row>
    <row r="53" spans="2:15" ht="15.6">
      <c r="B53" s="31"/>
      <c r="C53" s="32"/>
      <c r="D53" s="14"/>
      <c r="E53" s="14"/>
      <c r="F53" s="14"/>
      <c r="G53" s="14"/>
      <c r="H53" s="15"/>
      <c r="I53" s="3"/>
      <c r="J53" s="3"/>
      <c r="K53" s="3"/>
      <c r="L53" s="3"/>
      <c r="M53" s="3"/>
      <c r="N53" s="3"/>
      <c r="O53" s="3"/>
    </row>
    <row r="54" spans="2:15" ht="15.6">
      <c r="B54" s="33" t="s">
        <v>171</v>
      </c>
      <c r="C54" s="34"/>
      <c r="D54" s="26"/>
      <c r="E54" s="26"/>
      <c r="F54" s="26"/>
      <c r="G54" s="26"/>
      <c r="H54" s="27"/>
      <c r="I54" s="3"/>
      <c r="J54" s="3"/>
      <c r="K54" s="3"/>
      <c r="L54" s="3"/>
      <c r="M54" s="3"/>
      <c r="N54" s="3"/>
      <c r="O54" s="3"/>
    </row>
    <row r="55" spans="2:15" ht="15.6">
      <c r="B55" s="267" t="s">
        <v>172</v>
      </c>
      <c r="C55" s="268"/>
      <c r="D55" s="262"/>
      <c r="E55" s="262"/>
      <c r="F55" s="262"/>
      <c r="G55" s="262"/>
      <c r="H55" s="263"/>
      <c r="I55" s="3"/>
      <c r="J55" s="3"/>
      <c r="K55" s="3"/>
      <c r="L55" s="3"/>
      <c r="M55" s="3"/>
      <c r="N55" s="3"/>
      <c r="O55" s="3"/>
    </row>
    <row r="56" spans="2:15" ht="15.6">
      <c r="B56" s="33" t="s">
        <v>173</v>
      </c>
      <c r="C56" s="34"/>
      <c r="D56" s="262"/>
      <c r="E56" s="262"/>
      <c r="F56" s="262"/>
      <c r="G56" s="262"/>
      <c r="H56" s="263"/>
      <c r="I56" s="3"/>
      <c r="J56" s="3"/>
      <c r="K56" s="3"/>
      <c r="L56" s="3"/>
      <c r="M56" s="3"/>
      <c r="N56" s="3"/>
      <c r="O56" s="3"/>
    </row>
    <row r="57" spans="2:15" ht="15.6">
      <c r="B57" s="33" t="s">
        <v>174</v>
      </c>
      <c r="C57" s="34"/>
      <c r="D57" s="262"/>
      <c r="E57" s="262"/>
      <c r="F57" s="262"/>
      <c r="G57" s="262"/>
      <c r="H57" s="263"/>
      <c r="I57" s="3"/>
      <c r="J57" s="3"/>
      <c r="K57" s="3"/>
      <c r="L57" s="3"/>
      <c r="M57" s="3"/>
      <c r="N57" s="3"/>
      <c r="O57" s="3"/>
    </row>
    <row r="58" spans="2:15" ht="15.6">
      <c r="B58" s="33" t="s">
        <v>180</v>
      </c>
      <c r="C58" s="34"/>
      <c r="D58" s="262"/>
      <c r="E58" s="262"/>
      <c r="F58" s="262"/>
      <c r="G58" s="262"/>
      <c r="H58" s="263"/>
      <c r="I58" s="3"/>
      <c r="J58" s="3"/>
      <c r="K58" s="3"/>
      <c r="L58" s="3"/>
      <c r="M58" s="3"/>
      <c r="N58" s="3"/>
      <c r="O58" s="3"/>
    </row>
    <row r="59" spans="2:15">
      <c r="B59" s="22"/>
      <c r="C59" s="23"/>
      <c r="D59" s="23"/>
      <c r="E59" s="23"/>
      <c r="F59" s="23"/>
      <c r="G59" s="23"/>
      <c r="H59" s="24"/>
      <c r="I59" s="3"/>
      <c r="J59" s="3"/>
      <c r="K59" s="3"/>
      <c r="L59" s="3"/>
      <c r="M59" s="3"/>
      <c r="N59" s="3"/>
      <c r="O59" s="3"/>
    </row>
    <row r="60" spans="2:15" ht="15" customHeight="1">
      <c r="B60" s="246" t="s">
        <v>186</v>
      </c>
      <c r="C60" s="247"/>
      <c r="D60" s="247"/>
      <c r="E60" s="247"/>
      <c r="F60" s="247"/>
      <c r="G60" s="247"/>
      <c r="H60" s="248"/>
      <c r="I60" s="3"/>
      <c r="J60" s="3"/>
      <c r="K60" s="3"/>
      <c r="L60" s="3"/>
      <c r="M60" s="3"/>
      <c r="N60" s="3"/>
      <c r="O60" s="3"/>
    </row>
    <row r="61" spans="2:15" ht="15.6">
      <c r="B61" s="11" t="s">
        <v>181</v>
      </c>
      <c r="C61" s="14"/>
      <c r="D61" s="14"/>
      <c r="E61" s="14"/>
      <c r="F61" s="14"/>
      <c r="G61" s="14"/>
      <c r="H61" s="15"/>
      <c r="I61" s="3"/>
      <c r="J61" s="3"/>
      <c r="K61" s="3"/>
      <c r="L61" s="3"/>
      <c r="M61" s="3"/>
      <c r="N61" s="3"/>
      <c r="O61" s="3"/>
    </row>
    <row r="62" spans="2:15" ht="15.75" customHeight="1">
      <c r="B62" s="269"/>
      <c r="C62" s="270"/>
      <c r="D62" s="270"/>
      <c r="E62" s="270"/>
      <c r="F62" s="270"/>
      <c r="G62" s="270"/>
      <c r="H62" s="271"/>
      <c r="I62" s="3"/>
      <c r="J62" s="3"/>
      <c r="K62" s="3"/>
      <c r="L62" s="3"/>
      <c r="M62" s="3"/>
      <c r="N62" s="3"/>
      <c r="O62" s="3"/>
    </row>
    <row r="63" spans="2:15" ht="15.75" customHeight="1">
      <c r="B63" s="269"/>
      <c r="C63" s="270"/>
      <c r="D63" s="270"/>
      <c r="E63" s="270"/>
      <c r="F63" s="270"/>
      <c r="G63" s="270"/>
      <c r="H63" s="271"/>
      <c r="I63" s="3"/>
      <c r="J63" s="3"/>
      <c r="K63" s="3"/>
      <c r="L63" s="3"/>
      <c r="M63" s="3"/>
      <c r="N63" s="3"/>
      <c r="O63" s="3"/>
    </row>
    <row r="64" spans="2:15" ht="15.75" customHeight="1">
      <c r="B64" s="269"/>
      <c r="C64" s="270"/>
      <c r="D64" s="270"/>
      <c r="E64" s="270"/>
      <c r="F64" s="270"/>
      <c r="G64" s="270"/>
      <c r="H64" s="271"/>
      <c r="I64" s="3"/>
      <c r="J64" s="3"/>
      <c r="K64" s="3"/>
      <c r="L64" s="3"/>
      <c r="M64" s="3"/>
      <c r="N64" s="3"/>
      <c r="O64" s="3"/>
    </row>
    <row r="65" spans="2:15" ht="15.75" customHeight="1">
      <c r="B65" s="269"/>
      <c r="C65" s="270"/>
      <c r="D65" s="270"/>
      <c r="E65" s="270"/>
      <c r="F65" s="270"/>
      <c r="G65" s="270"/>
      <c r="H65" s="271"/>
      <c r="I65" s="3"/>
      <c r="J65" s="3"/>
      <c r="K65" s="3"/>
      <c r="L65" s="3"/>
      <c r="M65" s="3"/>
      <c r="N65" s="3"/>
      <c r="O65" s="3"/>
    </row>
    <row r="66" spans="2:15" ht="15.75" customHeight="1">
      <c r="B66" s="269"/>
      <c r="C66" s="270"/>
      <c r="D66" s="270"/>
      <c r="E66" s="270"/>
      <c r="F66" s="270"/>
      <c r="G66" s="270"/>
      <c r="H66" s="271"/>
      <c r="I66" s="3"/>
      <c r="J66" s="3"/>
      <c r="K66" s="3"/>
      <c r="L66" s="3"/>
      <c r="M66" s="3"/>
      <c r="N66" s="3"/>
      <c r="O66" s="3"/>
    </row>
    <row r="67" spans="2:15">
      <c r="B67" s="272"/>
      <c r="C67" s="273"/>
      <c r="D67" s="273"/>
      <c r="E67" s="273"/>
      <c r="F67" s="273"/>
      <c r="G67" s="273"/>
      <c r="H67" s="274"/>
      <c r="I67" s="3"/>
      <c r="J67" s="3"/>
      <c r="K67" s="3"/>
      <c r="L67" s="3"/>
      <c r="M67" s="3"/>
      <c r="N67" s="3"/>
      <c r="O67" s="3"/>
    </row>
    <row r="68" spans="2:15" ht="15" customHeight="1">
      <c r="B68" s="246" t="s">
        <v>187</v>
      </c>
      <c r="C68" s="247"/>
      <c r="D68" s="247"/>
      <c r="E68" s="247"/>
      <c r="F68" s="247"/>
      <c r="G68" s="247"/>
      <c r="H68" s="248"/>
      <c r="I68" s="3"/>
      <c r="J68" s="3"/>
      <c r="K68" s="3"/>
      <c r="L68" s="3"/>
      <c r="M68" s="3"/>
      <c r="N68" s="3"/>
      <c r="O68" s="3"/>
    </row>
    <row r="69" spans="2:15" ht="15.6">
      <c r="B69" s="11" t="s">
        <v>182</v>
      </c>
      <c r="C69" s="14"/>
      <c r="D69" s="14"/>
      <c r="E69" s="14"/>
      <c r="F69" s="14"/>
      <c r="G69" s="14"/>
      <c r="H69" s="15"/>
      <c r="I69" s="3"/>
      <c r="J69" s="3"/>
      <c r="K69" s="3"/>
      <c r="L69" s="3"/>
      <c r="M69" s="3"/>
      <c r="N69" s="3"/>
      <c r="O69" s="3"/>
    </row>
    <row r="70" spans="2:15">
      <c r="B70" s="234"/>
      <c r="C70" s="235"/>
      <c r="D70" s="235"/>
      <c r="E70" s="235"/>
      <c r="F70" s="235"/>
      <c r="G70" s="235"/>
      <c r="H70" s="236"/>
      <c r="I70" s="3"/>
      <c r="J70" s="3"/>
      <c r="K70" s="3"/>
      <c r="L70" s="3"/>
      <c r="M70" s="3"/>
      <c r="N70" s="3"/>
      <c r="O70" s="3"/>
    </row>
    <row r="71" spans="2:15">
      <c r="B71" s="234"/>
      <c r="C71" s="235"/>
      <c r="D71" s="235"/>
      <c r="E71" s="235"/>
      <c r="F71" s="235"/>
      <c r="G71" s="235"/>
      <c r="H71" s="236"/>
      <c r="I71" s="3"/>
      <c r="J71" s="3"/>
      <c r="K71" s="3"/>
      <c r="L71" s="3"/>
      <c r="M71" s="3"/>
      <c r="N71" s="3"/>
      <c r="O71" s="3"/>
    </row>
    <row r="72" spans="2:15" ht="25.5" customHeight="1">
      <c r="B72" s="28" t="s">
        <v>94</v>
      </c>
      <c r="C72" s="29"/>
      <c r="D72" s="29"/>
      <c r="E72" s="29"/>
      <c r="F72" s="29"/>
      <c r="G72" s="29"/>
      <c r="H72" s="30"/>
      <c r="I72" s="3"/>
      <c r="J72" s="3"/>
      <c r="K72" s="3"/>
      <c r="L72" s="3"/>
      <c r="M72" s="3"/>
      <c r="N72" s="3"/>
      <c r="O72" s="3"/>
    </row>
    <row r="73" spans="2:15">
      <c r="B73" s="234"/>
      <c r="C73" s="235"/>
      <c r="D73" s="235"/>
      <c r="E73" s="235"/>
      <c r="F73" s="235"/>
      <c r="G73" s="235"/>
      <c r="H73" s="236"/>
      <c r="I73" s="3"/>
      <c r="J73" s="3"/>
      <c r="K73" s="3"/>
      <c r="L73" s="3"/>
      <c r="M73" s="3"/>
      <c r="N73" s="3"/>
      <c r="O73" s="3"/>
    </row>
    <row r="74" spans="2:15">
      <c r="B74" s="234"/>
      <c r="C74" s="235"/>
      <c r="D74" s="235"/>
      <c r="E74" s="235"/>
      <c r="F74" s="235"/>
      <c r="G74" s="235"/>
      <c r="H74" s="236"/>
      <c r="I74" s="3"/>
      <c r="J74" s="3"/>
      <c r="K74" s="3"/>
      <c r="L74" s="3"/>
      <c r="M74" s="3"/>
      <c r="N74" s="3"/>
      <c r="O74" s="3"/>
    </row>
    <row r="75" spans="2:15" ht="15" customHeight="1">
      <c r="B75" s="234"/>
      <c r="C75" s="235"/>
      <c r="D75" s="235"/>
      <c r="E75" s="235"/>
      <c r="F75" s="235"/>
      <c r="G75" s="235"/>
      <c r="H75" s="236"/>
      <c r="I75" s="3"/>
      <c r="J75" s="3"/>
      <c r="K75" s="3"/>
      <c r="L75" s="3"/>
      <c r="M75" s="3"/>
      <c r="N75" s="3"/>
      <c r="O75" s="3"/>
    </row>
    <row r="76" spans="2:15" ht="15.75" customHeight="1">
      <c r="B76" s="237"/>
      <c r="C76" s="238"/>
      <c r="D76" s="238"/>
      <c r="E76" s="238"/>
      <c r="F76" s="238"/>
      <c r="G76" s="238"/>
      <c r="H76" s="239"/>
      <c r="I76" s="3"/>
      <c r="J76" s="3"/>
      <c r="K76" s="3"/>
      <c r="L76" s="3"/>
      <c r="M76" s="3"/>
      <c r="N76" s="3"/>
      <c r="O76" s="3"/>
    </row>
    <row r="77" spans="2:15" ht="15.6">
      <c r="B77" s="246" t="s">
        <v>188</v>
      </c>
      <c r="C77" s="247"/>
      <c r="D77" s="247"/>
      <c r="E77" s="247"/>
      <c r="F77" s="247"/>
      <c r="G77" s="247"/>
      <c r="H77" s="248"/>
      <c r="I77" s="3"/>
      <c r="J77" s="3"/>
      <c r="K77" s="3"/>
      <c r="L77" s="3"/>
      <c r="M77" s="3"/>
      <c r="N77" s="3"/>
      <c r="O77" s="3"/>
    </row>
    <row r="78" spans="2:15" ht="15.6">
      <c r="B78" s="11" t="s">
        <v>175</v>
      </c>
      <c r="C78" s="14"/>
      <c r="D78" s="14"/>
      <c r="E78" s="14"/>
      <c r="F78" s="14"/>
      <c r="G78" s="14"/>
      <c r="H78" s="15"/>
      <c r="I78" s="3"/>
      <c r="J78" s="3"/>
      <c r="K78" s="3"/>
      <c r="L78" s="3"/>
      <c r="M78" s="3"/>
      <c r="N78" s="3"/>
      <c r="O78" s="3"/>
    </row>
    <row r="79" spans="2:15" ht="12.75" customHeight="1">
      <c r="B79" s="234"/>
      <c r="C79" s="235"/>
      <c r="D79" s="235"/>
      <c r="E79" s="235"/>
      <c r="F79" s="235"/>
      <c r="G79" s="235"/>
      <c r="H79" s="236"/>
      <c r="I79" s="3"/>
      <c r="J79" s="3"/>
      <c r="K79" s="3"/>
      <c r="L79" s="3"/>
      <c r="M79" s="3"/>
      <c r="N79" s="3"/>
      <c r="O79" s="3"/>
    </row>
    <row r="80" spans="2:15" ht="12.75" customHeight="1">
      <c r="B80" s="234"/>
      <c r="C80" s="235"/>
      <c r="D80" s="235"/>
      <c r="E80" s="235"/>
      <c r="F80" s="235"/>
      <c r="G80" s="235"/>
      <c r="H80" s="236"/>
      <c r="I80" s="3"/>
      <c r="J80" s="3"/>
      <c r="K80" s="3"/>
      <c r="L80" s="3"/>
      <c r="M80" s="3"/>
      <c r="N80" s="3"/>
      <c r="O80" s="3"/>
    </row>
    <row r="81" spans="2:15">
      <c r="B81" s="234"/>
      <c r="C81" s="235"/>
      <c r="D81" s="235"/>
      <c r="E81" s="235"/>
      <c r="F81" s="235"/>
      <c r="G81" s="235"/>
      <c r="H81" s="236"/>
      <c r="I81" s="3"/>
      <c r="J81" s="3"/>
      <c r="K81" s="3"/>
      <c r="L81" s="3"/>
      <c r="M81" s="3"/>
      <c r="N81" s="3"/>
      <c r="O81" s="3"/>
    </row>
    <row r="82" spans="2:15">
      <c r="B82" s="234"/>
      <c r="C82" s="235"/>
      <c r="D82" s="235"/>
      <c r="E82" s="235"/>
      <c r="F82" s="235"/>
      <c r="G82" s="235"/>
      <c r="H82" s="236"/>
      <c r="I82" s="3"/>
      <c r="J82" s="3"/>
      <c r="K82" s="3"/>
      <c r="L82" s="3"/>
      <c r="M82" s="3"/>
      <c r="N82" s="3"/>
      <c r="O82" s="3"/>
    </row>
    <row r="83" spans="2:15" ht="12.75" customHeight="1">
      <c r="B83" s="25"/>
      <c r="C83" s="26"/>
      <c r="D83" s="26"/>
      <c r="E83" s="26"/>
      <c r="F83" s="26"/>
      <c r="G83" s="26"/>
      <c r="H83" s="27"/>
      <c r="I83" s="3"/>
      <c r="J83" s="3"/>
      <c r="K83" s="3"/>
      <c r="L83" s="3"/>
      <c r="M83" s="3"/>
      <c r="N83" s="3"/>
      <c r="O83" s="3"/>
    </row>
    <row r="84" spans="2:15" ht="15.6">
      <c r="B84" s="28" t="s">
        <v>176</v>
      </c>
      <c r="C84" s="26"/>
      <c r="D84" s="26"/>
      <c r="E84" s="26"/>
      <c r="F84" s="26"/>
      <c r="G84" s="26"/>
      <c r="H84" s="27"/>
      <c r="I84" s="3"/>
      <c r="J84" s="3"/>
      <c r="K84" s="3"/>
      <c r="L84" s="3"/>
      <c r="M84" s="3"/>
      <c r="N84" s="3"/>
      <c r="O84" s="3"/>
    </row>
    <row r="85" spans="2:15">
      <c r="B85" s="234"/>
      <c r="C85" s="235"/>
      <c r="D85" s="235"/>
      <c r="E85" s="235"/>
      <c r="F85" s="235"/>
      <c r="G85" s="235"/>
      <c r="H85" s="236"/>
      <c r="I85" s="3"/>
      <c r="J85" s="3"/>
      <c r="K85" s="3"/>
      <c r="L85" s="3"/>
      <c r="M85" s="3"/>
      <c r="N85" s="3"/>
      <c r="O85" s="3"/>
    </row>
    <row r="86" spans="2:15">
      <c r="B86" s="234"/>
      <c r="C86" s="235"/>
      <c r="D86" s="235"/>
      <c r="E86" s="235"/>
      <c r="F86" s="235"/>
      <c r="G86" s="235"/>
      <c r="H86" s="236"/>
      <c r="I86" s="3"/>
      <c r="J86" s="3"/>
      <c r="K86" s="3"/>
      <c r="L86" s="3"/>
      <c r="M86" s="3"/>
      <c r="N86" s="3"/>
      <c r="O86" s="3"/>
    </row>
    <row r="87" spans="2:15">
      <c r="B87" s="234"/>
      <c r="C87" s="235"/>
      <c r="D87" s="235"/>
      <c r="E87" s="235"/>
      <c r="F87" s="235"/>
      <c r="G87" s="235"/>
      <c r="H87" s="236"/>
      <c r="I87" s="3"/>
      <c r="J87" s="3"/>
      <c r="K87" s="3"/>
      <c r="L87" s="3"/>
      <c r="M87" s="3"/>
      <c r="N87" s="3"/>
      <c r="O87" s="3"/>
    </row>
    <row r="88" spans="2:15">
      <c r="B88" s="234"/>
      <c r="C88" s="235"/>
      <c r="D88" s="235"/>
      <c r="E88" s="235"/>
      <c r="F88" s="235"/>
      <c r="G88" s="235"/>
      <c r="H88" s="236"/>
      <c r="I88" s="3"/>
      <c r="J88" s="3"/>
      <c r="K88" s="3"/>
      <c r="L88" s="3"/>
      <c r="M88" s="3"/>
      <c r="N88" s="3"/>
      <c r="O88" s="3"/>
    </row>
    <row r="89" spans="2:15">
      <c r="B89" s="22"/>
      <c r="C89" s="23"/>
      <c r="D89" s="23"/>
      <c r="E89" s="23"/>
      <c r="F89" s="23"/>
      <c r="G89" s="23"/>
      <c r="H89" s="24"/>
      <c r="I89" s="3"/>
      <c r="J89" s="3"/>
      <c r="K89" s="3"/>
      <c r="L89" s="3"/>
      <c r="M89" s="3"/>
      <c r="N89" s="3"/>
      <c r="O89" s="3"/>
    </row>
    <row r="90" spans="2:15" ht="15" customHeight="1">
      <c r="B90" s="246" t="s">
        <v>189</v>
      </c>
      <c r="C90" s="247"/>
      <c r="D90" s="247"/>
      <c r="E90" s="247"/>
      <c r="F90" s="247"/>
      <c r="G90" s="247"/>
      <c r="H90" s="248"/>
      <c r="I90" s="3"/>
      <c r="J90" s="3"/>
      <c r="K90" s="3"/>
      <c r="L90" s="3"/>
      <c r="M90" s="3"/>
      <c r="N90" s="3"/>
      <c r="O90" s="3"/>
    </row>
    <row r="91" spans="2:15" ht="15.6">
      <c r="B91" s="11" t="s">
        <v>177</v>
      </c>
      <c r="C91" s="14"/>
      <c r="D91" s="14"/>
      <c r="E91" s="14"/>
      <c r="F91" s="14"/>
      <c r="G91" s="14"/>
      <c r="H91" s="15"/>
      <c r="I91" s="3"/>
      <c r="J91" s="3"/>
      <c r="K91" s="3"/>
      <c r="L91" s="3"/>
      <c r="M91" s="3"/>
      <c r="N91" s="3"/>
      <c r="O91" s="3"/>
    </row>
    <row r="92" spans="2:15">
      <c r="B92" s="234"/>
      <c r="C92" s="235"/>
      <c r="D92" s="235"/>
      <c r="E92" s="235"/>
      <c r="F92" s="235"/>
      <c r="G92" s="235"/>
      <c r="H92" s="236"/>
      <c r="I92" s="3"/>
      <c r="J92" s="3"/>
      <c r="K92" s="3"/>
      <c r="L92" s="3"/>
      <c r="M92" s="3"/>
      <c r="N92" s="3"/>
      <c r="O92" s="3"/>
    </row>
    <row r="93" spans="2:15">
      <c r="B93" s="234"/>
      <c r="C93" s="235"/>
      <c r="D93" s="235"/>
      <c r="E93" s="235"/>
      <c r="F93" s="235"/>
      <c r="G93" s="235"/>
      <c r="H93" s="236"/>
      <c r="I93" s="3"/>
      <c r="J93" s="3"/>
      <c r="K93" s="3"/>
      <c r="L93" s="3"/>
      <c r="M93" s="3"/>
      <c r="N93" s="3"/>
      <c r="O93" s="3"/>
    </row>
    <row r="94" spans="2:15">
      <c r="B94" s="234"/>
      <c r="C94" s="235"/>
      <c r="D94" s="235"/>
      <c r="E94" s="235"/>
      <c r="F94" s="235"/>
      <c r="G94" s="235"/>
      <c r="H94" s="236"/>
      <c r="I94" s="3"/>
      <c r="J94" s="3"/>
      <c r="K94" s="3"/>
      <c r="L94" s="3"/>
      <c r="M94" s="3"/>
      <c r="N94" s="3"/>
      <c r="O94" s="3"/>
    </row>
    <row r="95" spans="2:15">
      <c r="B95" s="234"/>
      <c r="C95" s="235"/>
      <c r="D95" s="235"/>
      <c r="E95" s="235"/>
      <c r="F95" s="235"/>
      <c r="G95" s="235"/>
      <c r="H95" s="236"/>
      <c r="I95" s="3"/>
      <c r="J95" s="3"/>
      <c r="K95" s="3"/>
      <c r="L95" s="3"/>
      <c r="M95" s="3"/>
      <c r="N95" s="3"/>
      <c r="O95" s="3"/>
    </row>
    <row r="96" spans="2:15">
      <c r="B96" s="22"/>
      <c r="C96" s="23"/>
      <c r="D96" s="23"/>
      <c r="E96" s="23"/>
      <c r="F96" s="23"/>
      <c r="G96" s="23"/>
      <c r="H96" s="24"/>
      <c r="I96" s="3"/>
      <c r="J96" s="3"/>
      <c r="K96" s="3"/>
      <c r="L96" s="3"/>
      <c r="M96" s="3"/>
      <c r="N96" s="3"/>
      <c r="O96" s="3"/>
    </row>
    <row r="97" spans="2:15" ht="15" customHeight="1">
      <c r="B97" s="246" t="s">
        <v>190</v>
      </c>
      <c r="C97" s="247"/>
      <c r="D97" s="247"/>
      <c r="E97" s="247"/>
      <c r="F97" s="247"/>
      <c r="G97" s="247"/>
      <c r="H97" s="248"/>
      <c r="I97" s="3"/>
      <c r="J97" s="3"/>
      <c r="K97" s="3"/>
      <c r="L97" s="3"/>
      <c r="M97" s="3"/>
      <c r="N97" s="3"/>
      <c r="O97" s="3"/>
    </row>
    <row r="98" spans="2:15" ht="15.6">
      <c r="B98" s="11" t="s">
        <v>95</v>
      </c>
      <c r="C98" s="14"/>
      <c r="D98" s="14"/>
      <c r="E98" s="14"/>
      <c r="F98" s="14"/>
      <c r="G98" s="14"/>
      <c r="H98" s="15"/>
      <c r="I98" s="3"/>
      <c r="J98" s="3"/>
      <c r="K98" s="3"/>
      <c r="L98" s="3"/>
      <c r="M98" s="3"/>
      <c r="N98" s="3"/>
      <c r="O98" s="3"/>
    </row>
    <row r="99" spans="2:15">
      <c r="B99" s="16"/>
      <c r="C99" s="17"/>
      <c r="D99" s="17"/>
      <c r="E99" s="17"/>
      <c r="F99" s="17"/>
      <c r="G99" s="17"/>
      <c r="H99" s="18"/>
      <c r="I99" s="3"/>
      <c r="J99" s="3"/>
      <c r="K99" s="3"/>
      <c r="L99" s="3"/>
      <c r="M99" s="3"/>
      <c r="N99" s="3"/>
      <c r="O99" s="3"/>
    </row>
    <row r="100" spans="2:15">
      <c r="B100" s="16"/>
      <c r="C100" s="17"/>
      <c r="D100" s="17"/>
      <c r="E100" s="17"/>
      <c r="F100" s="17"/>
      <c r="G100" s="17"/>
      <c r="H100" s="18"/>
      <c r="I100" s="3"/>
      <c r="J100" s="3"/>
      <c r="K100" s="3"/>
      <c r="L100" s="3"/>
      <c r="M100" s="3"/>
      <c r="N100" s="3"/>
      <c r="O100" s="3"/>
    </row>
    <row r="101" spans="2:15">
      <c r="B101" s="16"/>
      <c r="C101" s="17"/>
      <c r="D101" s="17"/>
      <c r="E101" s="17"/>
      <c r="F101" s="17"/>
      <c r="G101" s="17"/>
      <c r="H101" s="18"/>
      <c r="I101" s="3"/>
      <c r="J101" s="3"/>
      <c r="K101" s="3"/>
      <c r="L101" s="3"/>
      <c r="M101" s="3"/>
      <c r="N101" s="3"/>
      <c r="O101" s="3"/>
    </row>
    <row r="102" spans="2:15">
      <c r="B102" s="16"/>
      <c r="C102" s="17"/>
      <c r="D102" s="17"/>
      <c r="E102" s="17"/>
      <c r="F102" s="17"/>
      <c r="G102" s="17"/>
      <c r="H102" s="18"/>
      <c r="I102" s="3"/>
      <c r="J102" s="3"/>
      <c r="K102" s="3"/>
      <c r="L102" s="3"/>
      <c r="M102" s="3"/>
      <c r="N102" s="3"/>
      <c r="O102" s="3"/>
    </row>
    <row r="103" spans="2:15">
      <c r="B103" s="16"/>
      <c r="C103" s="17"/>
      <c r="D103" s="17"/>
      <c r="E103" s="17"/>
      <c r="F103" s="17"/>
      <c r="G103" s="17"/>
      <c r="H103" s="18"/>
      <c r="I103" s="3"/>
      <c r="J103" s="3"/>
      <c r="K103" s="3"/>
      <c r="L103" s="3"/>
      <c r="M103" s="3"/>
      <c r="N103" s="3"/>
      <c r="O103" s="3"/>
    </row>
    <row r="104" spans="2:15">
      <c r="B104" s="16"/>
      <c r="C104" s="17"/>
      <c r="D104" s="17"/>
      <c r="E104" s="17"/>
      <c r="F104" s="17"/>
      <c r="G104" s="17"/>
      <c r="H104" s="18"/>
      <c r="I104" s="3"/>
      <c r="J104" s="3"/>
      <c r="K104" s="3"/>
      <c r="L104" s="3"/>
      <c r="M104" s="3"/>
      <c r="N104" s="3"/>
      <c r="O104" s="3"/>
    </row>
    <row r="105" spans="2:15">
      <c r="B105" s="19"/>
      <c r="C105" s="20"/>
      <c r="D105" s="20"/>
      <c r="E105" s="20"/>
      <c r="F105" s="20"/>
      <c r="G105" s="20"/>
      <c r="H105" s="21"/>
      <c r="I105" s="3"/>
      <c r="J105" s="3"/>
      <c r="K105" s="3"/>
      <c r="L105" s="3"/>
      <c r="M105" s="3"/>
      <c r="N105" s="3"/>
      <c r="O105" s="3"/>
    </row>
    <row r="106" spans="2:15" ht="15" customHeight="1">
      <c r="B106" s="246" t="s">
        <v>191</v>
      </c>
      <c r="C106" s="247"/>
      <c r="D106" s="247"/>
      <c r="E106" s="247"/>
      <c r="F106" s="247"/>
      <c r="G106" s="247"/>
      <c r="H106" s="248"/>
      <c r="I106" s="3"/>
      <c r="J106" s="3"/>
      <c r="K106" s="3"/>
      <c r="L106" s="3"/>
      <c r="M106" s="3"/>
      <c r="N106" s="3"/>
      <c r="O106" s="3"/>
    </row>
    <row r="107" spans="2:15" ht="26.25" customHeight="1">
      <c r="B107" s="11" t="s">
        <v>178</v>
      </c>
      <c r="C107" s="12"/>
      <c r="D107" s="12"/>
      <c r="E107" s="12"/>
      <c r="F107" s="12"/>
      <c r="G107" s="12"/>
      <c r="H107" s="13"/>
      <c r="I107" s="3"/>
      <c r="J107" s="3"/>
      <c r="K107" s="3"/>
      <c r="L107" s="3"/>
      <c r="M107" s="3"/>
      <c r="N107" s="3"/>
      <c r="O107" s="3"/>
    </row>
    <row r="108" spans="2:15">
      <c r="B108" s="234"/>
      <c r="C108" s="235"/>
      <c r="D108" s="235"/>
      <c r="E108" s="235"/>
      <c r="F108" s="235"/>
      <c r="G108" s="235"/>
      <c r="H108" s="236"/>
      <c r="I108" s="3"/>
      <c r="J108" s="3"/>
      <c r="K108" s="3"/>
      <c r="L108" s="3"/>
      <c r="M108" s="3"/>
      <c r="N108" s="3"/>
      <c r="O108" s="3"/>
    </row>
    <row r="109" spans="2:15">
      <c r="B109" s="234"/>
      <c r="C109" s="235"/>
      <c r="D109" s="235"/>
      <c r="E109" s="235"/>
      <c r="F109" s="235"/>
      <c r="G109" s="235"/>
      <c r="H109" s="236"/>
      <c r="I109" s="3"/>
      <c r="J109" s="3"/>
      <c r="K109" s="3"/>
      <c r="L109" s="3"/>
      <c r="M109" s="3"/>
      <c r="N109" s="3"/>
      <c r="O109" s="3"/>
    </row>
    <row r="110" spans="2:15">
      <c r="B110" s="234"/>
      <c r="C110" s="235"/>
      <c r="D110" s="235"/>
      <c r="E110" s="235"/>
      <c r="F110" s="235"/>
      <c r="G110" s="235"/>
      <c r="H110" s="236"/>
      <c r="I110" s="3"/>
      <c r="J110" s="3"/>
      <c r="K110" s="3"/>
      <c r="L110" s="3"/>
      <c r="M110" s="3"/>
      <c r="N110" s="3"/>
      <c r="O110" s="3"/>
    </row>
    <row r="111" spans="2:15">
      <c r="B111" s="234"/>
      <c r="C111" s="235"/>
      <c r="D111" s="235"/>
      <c r="E111" s="235"/>
      <c r="F111" s="235"/>
      <c r="G111" s="235"/>
      <c r="H111" s="236"/>
      <c r="I111" s="3"/>
      <c r="J111" s="3"/>
      <c r="K111" s="3"/>
      <c r="L111" s="3"/>
      <c r="M111" s="3"/>
      <c r="N111" s="3"/>
      <c r="O111" s="3"/>
    </row>
    <row r="112" spans="2:15">
      <c r="B112" s="234"/>
      <c r="C112" s="235"/>
      <c r="D112" s="235"/>
      <c r="E112" s="235"/>
      <c r="F112" s="235"/>
      <c r="G112" s="235"/>
      <c r="H112" s="236"/>
      <c r="I112" s="3"/>
      <c r="J112" s="3"/>
      <c r="K112" s="3"/>
      <c r="L112" s="3"/>
      <c r="M112" s="3"/>
      <c r="N112" s="3"/>
      <c r="O112" s="3"/>
    </row>
    <row r="113" spans="2:15">
      <c r="B113" s="234"/>
      <c r="C113" s="235"/>
      <c r="D113" s="235"/>
      <c r="E113" s="235"/>
      <c r="F113" s="235"/>
      <c r="G113" s="235"/>
      <c r="H113" s="236"/>
      <c r="I113" s="3"/>
      <c r="J113" s="3"/>
      <c r="K113" s="3"/>
      <c r="L113" s="3"/>
      <c r="M113" s="3"/>
      <c r="N113" s="3"/>
      <c r="O113" s="3"/>
    </row>
    <row r="114" spans="2:15">
      <c r="B114" s="234"/>
      <c r="C114" s="235"/>
      <c r="D114" s="235"/>
      <c r="E114" s="235"/>
      <c r="F114" s="235"/>
      <c r="G114" s="235"/>
      <c r="H114" s="236"/>
      <c r="I114" s="3"/>
      <c r="J114" s="3"/>
      <c r="K114" s="3"/>
      <c r="L114" s="3"/>
      <c r="M114" s="3"/>
      <c r="N114" s="3"/>
      <c r="O114" s="3"/>
    </row>
    <row r="115" spans="2:15">
      <c r="B115" s="237"/>
      <c r="C115" s="238"/>
      <c r="D115" s="238"/>
      <c r="E115" s="238"/>
      <c r="F115" s="238"/>
      <c r="G115" s="238"/>
      <c r="H115" s="239"/>
      <c r="I115" s="3"/>
      <c r="J115" s="3"/>
      <c r="K115" s="3"/>
      <c r="L115" s="3"/>
      <c r="M115" s="3"/>
      <c r="N115" s="3"/>
      <c r="O115" s="3"/>
    </row>
    <row r="116" spans="2:15" ht="15" customHeight="1">
      <c r="B116" s="246" t="s">
        <v>192</v>
      </c>
      <c r="C116" s="247"/>
      <c r="D116" s="247"/>
      <c r="E116" s="247"/>
      <c r="F116" s="247"/>
      <c r="G116" s="247"/>
      <c r="H116" s="248"/>
      <c r="I116" s="3"/>
      <c r="J116" s="3"/>
      <c r="K116" s="3"/>
      <c r="L116" s="3"/>
      <c r="M116" s="3"/>
      <c r="N116" s="3"/>
      <c r="O116" s="3"/>
    </row>
    <row r="117" spans="2:15">
      <c r="B117" s="231"/>
      <c r="C117" s="232"/>
      <c r="D117" s="232"/>
      <c r="E117" s="232"/>
      <c r="F117" s="232"/>
      <c r="G117" s="232"/>
      <c r="H117" s="233"/>
      <c r="I117" s="3"/>
      <c r="J117" s="3"/>
      <c r="K117" s="3"/>
      <c r="L117" s="3"/>
      <c r="M117" s="3"/>
      <c r="N117" s="3"/>
      <c r="O117" s="3"/>
    </row>
    <row r="118" spans="2:15">
      <c r="B118" s="234"/>
      <c r="C118" s="235"/>
      <c r="D118" s="235"/>
      <c r="E118" s="235"/>
      <c r="F118" s="235"/>
      <c r="G118" s="235"/>
      <c r="H118" s="236"/>
      <c r="I118" s="3"/>
      <c r="J118" s="3"/>
      <c r="K118" s="3"/>
      <c r="L118" s="3"/>
      <c r="M118" s="3"/>
      <c r="N118" s="3"/>
      <c r="O118" s="3"/>
    </row>
    <row r="119" spans="2:15">
      <c r="B119" s="234"/>
      <c r="C119" s="235"/>
      <c r="D119" s="235"/>
      <c r="E119" s="235"/>
      <c r="F119" s="235"/>
      <c r="G119" s="235"/>
      <c r="H119" s="236"/>
      <c r="I119" s="3"/>
      <c r="J119" s="3"/>
      <c r="K119" s="3"/>
      <c r="L119" s="3"/>
      <c r="M119" s="3"/>
      <c r="N119" s="3"/>
      <c r="O119" s="3"/>
    </row>
    <row r="120" spans="2:15">
      <c r="B120" s="234"/>
      <c r="C120" s="235"/>
      <c r="D120" s="235"/>
      <c r="E120" s="235"/>
      <c r="F120" s="235"/>
      <c r="G120" s="235"/>
      <c r="H120" s="236"/>
      <c r="I120" s="3"/>
      <c r="J120" s="3"/>
      <c r="K120" s="3"/>
      <c r="L120" s="3"/>
      <c r="M120" s="3"/>
      <c r="N120" s="3"/>
      <c r="O120" s="3"/>
    </row>
    <row r="121" spans="2:15">
      <c r="B121" s="234"/>
      <c r="C121" s="235"/>
      <c r="D121" s="235"/>
      <c r="E121" s="235"/>
      <c r="F121" s="235"/>
      <c r="G121" s="235"/>
      <c r="H121" s="236"/>
      <c r="I121" s="3"/>
      <c r="J121" s="3"/>
      <c r="K121" s="3"/>
      <c r="L121" s="3"/>
      <c r="M121" s="3"/>
      <c r="N121" s="3"/>
      <c r="O121" s="3"/>
    </row>
    <row r="122" spans="2:15">
      <c r="B122" s="234"/>
      <c r="C122" s="235"/>
      <c r="D122" s="235"/>
      <c r="E122" s="235"/>
      <c r="F122" s="235"/>
      <c r="G122" s="235"/>
      <c r="H122" s="236"/>
      <c r="I122" s="3"/>
      <c r="J122" s="3"/>
      <c r="K122" s="3"/>
      <c r="L122" s="3"/>
      <c r="M122" s="3"/>
      <c r="N122" s="3"/>
      <c r="O122" s="3"/>
    </row>
    <row r="123" spans="2:15">
      <c r="B123" s="234"/>
      <c r="C123" s="235"/>
      <c r="D123" s="235"/>
      <c r="E123" s="235"/>
      <c r="F123" s="235"/>
      <c r="G123" s="235"/>
      <c r="H123" s="236"/>
      <c r="I123" s="3"/>
      <c r="J123" s="3"/>
      <c r="K123" s="3"/>
      <c r="L123" s="3"/>
      <c r="M123" s="3"/>
      <c r="N123" s="3"/>
      <c r="O123" s="3"/>
    </row>
    <row r="124" spans="2:15">
      <c r="B124" s="234"/>
      <c r="C124" s="235"/>
      <c r="D124" s="235"/>
      <c r="E124" s="235"/>
      <c r="F124" s="235"/>
      <c r="G124" s="235"/>
      <c r="H124" s="236"/>
      <c r="I124" s="3"/>
      <c r="J124" s="3"/>
      <c r="K124" s="3"/>
      <c r="L124" s="3"/>
      <c r="M124" s="3"/>
      <c r="N124" s="3"/>
      <c r="O124" s="3"/>
    </row>
    <row r="125" spans="2:15">
      <c r="B125" s="234"/>
      <c r="C125" s="235"/>
      <c r="D125" s="235"/>
      <c r="E125" s="235"/>
      <c r="F125" s="235"/>
      <c r="G125" s="235"/>
      <c r="H125" s="236"/>
      <c r="I125" s="3"/>
      <c r="J125" s="3"/>
      <c r="K125" s="3"/>
      <c r="L125" s="3"/>
      <c r="M125" s="3"/>
      <c r="N125" s="3"/>
      <c r="O125" s="3"/>
    </row>
    <row r="126" spans="2:15">
      <c r="B126" s="234"/>
      <c r="C126" s="235"/>
      <c r="D126" s="235"/>
      <c r="E126" s="235"/>
      <c r="F126" s="235"/>
      <c r="G126" s="235"/>
      <c r="H126" s="236"/>
      <c r="I126" s="3"/>
      <c r="J126" s="3"/>
      <c r="K126" s="3"/>
      <c r="L126" s="3"/>
      <c r="M126" s="3"/>
      <c r="N126" s="3"/>
      <c r="O126" s="3"/>
    </row>
    <row r="127" spans="2:15">
      <c r="B127" s="234"/>
      <c r="C127" s="235"/>
      <c r="D127" s="235"/>
      <c r="E127" s="235"/>
      <c r="F127" s="235"/>
      <c r="G127" s="235"/>
      <c r="H127" s="236"/>
      <c r="I127" s="3"/>
      <c r="J127" s="3"/>
      <c r="K127" s="3"/>
      <c r="L127" s="3"/>
      <c r="M127" s="3"/>
      <c r="N127" s="3"/>
      <c r="O127" s="3"/>
    </row>
    <row r="128" spans="2:15">
      <c r="B128" s="234"/>
      <c r="C128" s="235"/>
      <c r="D128" s="235"/>
      <c r="E128" s="235"/>
      <c r="F128" s="235"/>
      <c r="G128" s="235"/>
      <c r="H128" s="236"/>
      <c r="I128" s="3"/>
      <c r="J128" s="3"/>
      <c r="K128" s="3"/>
      <c r="L128" s="3"/>
      <c r="M128" s="3"/>
      <c r="N128" s="3"/>
      <c r="O128" s="3"/>
    </row>
    <row r="129" spans="2:15">
      <c r="B129" s="234"/>
      <c r="C129" s="235"/>
      <c r="D129" s="235"/>
      <c r="E129" s="235"/>
      <c r="F129" s="235"/>
      <c r="G129" s="235"/>
      <c r="H129" s="236"/>
      <c r="I129" s="3"/>
      <c r="J129" s="3"/>
      <c r="K129" s="3"/>
      <c r="L129" s="3"/>
      <c r="M129" s="3"/>
      <c r="N129" s="3"/>
      <c r="O129" s="3"/>
    </row>
    <row r="130" spans="2:15">
      <c r="B130" s="234"/>
      <c r="C130" s="235"/>
      <c r="D130" s="235"/>
      <c r="E130" s="235"/>
      <c r="F130" s="235"/>
      <c r="G130" s="235"/>
      <c r="H130" s="236"/>
      <c r="I130" s="3"/>
      <c r="J130" s="3"/>
      <c r="K130" s="3"/>
      <c r="L130" s="3"/>
      <c r="M130" s="3"/>
      <c r="N130" s="3"/>
      <c r="O130" s="3"/>
    </row>
    <row r="131" spans="2:15">
      <c r="B131" s="234"/>
      <c r="C131" s="235"/>
      <c r="D131" s="235"/>
      <c r="E131" s="235"/>
      <c r="F131" s="235"/>
      <c r="G131" s="235"/>
      <c r="H131" s="236"/>
      <c r="I131" s="3"/>
      <c r="J131" s="3"/>
      <c r="K131" s="3"/>
      <c r="L131" s="3"/>
      <c r="M131" s="3"/>
      <c r="N131" s="3"/>
      <c r="O131" s="3"/>
    </row>
    <row r="132" spans="2:15">
      <c r="B132" s="234"/>
      <c r="C132" s="235"/>
      <c r="D132" s="235"/>
      <c r="E132" s="235"/>
      <c r="F132" s="235"/>
      <c r="G132" s="235"/>
      <c r="H132" s="236"/>
      <c r="I132" s="3"/>
      <c r="J132" s="3"/>
      <c r="K132" s="3"/>
      <c r="L132" s="3"/>
      <c r="M132" s="3"/>
      <c r="N132" s="3"/>
      <c r="O132" s="3"/>
    </row>
    <row r="133" spans="2:15">
      <c r="B133" s="234"/>
      <c r="C133" s="235"/>
      <c r="D133" s="235"/>
      <c r="E133" s="235"/>
      <c r="F133" s="235"/>
      <c r="G133" s="235"/>
      <c r="H133" s="236"/>
      <c r="I133" s="3"/>
      <c r="J133" s="3"/>
      <c r="K133" s="3"/>
      <c r="L133" s="3"/>
      <c r="M133" s="3"/>
      <c r="N133" s="3"/>
      <c r="O133" s="3"/>
    </row>
    <row r="134" spans="2:15">
      <c r="B134" s="234"/>
      <c r="C134" s="235"/>
      <c r="D134" s="235"/>
      <c r="E134" s="235"/>
      <c r="F134" s="235"/>
      <c r="G134" s="235"/>
      <c r="H134" s="236"/>
      <c r="I134" s="3"/>
      <c r="J134" s="3"/>
      <c r="K134" s="3"/>
      <c r="L134" s="3"/>
      <c r="M134" s="3"/>
      <c r="N134" s="3"/>
      <c r="O134" s="3"/>
    </row>
    <row r="135" spans="2:15">
      <c r="B135" s="234"/>
      <c r="C135" s="235"/>
      <c r="D135" s="235"/>
      <c r="E135" s="235"/>
      <c r="F135" s="235"/>
      <c r="G135" s="235"/>
      <c r="H135" s="236"/>
      <c r="I135" s="3"/>
      <c r="J135" s="3"/>
      <c r="K135" s="3"/>
      <c r="L135" s="3"/>
      <c r="M135" s="3"/>
      <c r="N135" s="3"/>
      <c r="O135" s="3"/>
    </row>
    <row r="136" spans="2:15">
      <c r="B136" s="234"/>
      <c r="C136" s="235"/>
      <c r="D136" s="235"/>
      <c r="E136" s="235"/>
      <c r="F136" s="235"/>
      <c r="G136" s="235"/>
      <c r="H136" s="236"/>
      <c r="I136" s="3"/>
      <c r="J136" s="3"/>
      <c r="K136" s="3"/>
      <c r="L136" s="3"/>
      <c r="M136" s="3"/>
      <c r="N136" s="3"/>
      <c r="O136" s="3"/>
    </row>
    <row r="137" spans="2:15">
      <c r="B137" s="234"/>
      <c r="C137" s="235"/>
      <c r="D137" s="235"/>
      <c r="E137" s="235"/>
      <c r="F137" s="235"/>
      <c r="G137" s="235"/>
      <c r="H137" s="236"/>
      <c r="I137" s="3"/>
      <c r="J137" s="3"/>
      <c r="K137" s="3"/>
      <c r="L137" s="3"/>
      <c r="M137" s="3"/>
      <c r="N137" s="3"/>
      <c r="O137" s="3"/>
    </row>
    <row r="138" spans="2:15">
      <c r="B138" s="234"/>
      <c r="C138" s="235"/>
      <c r="D138" s="235"/>
      <c r="E138" s="235"/>
      <c r="F138" s="235"/>
      <c r="G138" s="235"/>
      <c r="H138" s="236"/>
      <c r="I138" s="3"/>
      <c r="J138" s="3"/>
      <c r="K138" s="3"/>
      <c r="L138" s="3"/>
      <c r="M138" s="3"/>
      <c r="N138" s="3"/>
      <c r="O138" s="3"/>
    </row>
    <row r="139" spans="2:15">
      <c r="B139" s="234"/>
      <c r="C139" s="235"/>
      <c r="D139" s="235"/>
      <c r="E139" s="235"/>
      <c r="F139" s="235"/>
      <c r="G139" s="235"/>
      <c r="H139" s="236"/>
      <c r="I139" s="3"/>
      <c r="J139" s="3"/>
      <c r="K139" s="3"/>
      <c r="L139" s="3"/>
      <c r="M139" s="3"/>
      <c r="N139" s="3"/>
      <c r="O139" s="3"/>
    </row>
    <row r="140" spans="2:15">
      <c r="B140" s="234"/>
      <c r="C140" s="235"/>
      <c r="D140" s="235"/>
      <c r="E140" s="235"/>
      <c r="F140" s="235"/>
      <c r="G140" s="235"/>
      <c r="H140" s="236"/>
      <c r="I140" s="3"/>
      <c r="J140" s="3"/>
      <c r="K140" s="3"/>
      <c r="L140" s="3"/>
      <c r="M140" s="3"/>
      <c r="N140" s="3"/>
      <c r="O140" s="3"/>
    </row>
    <row r="141" spans="2:15">
      <c r="B141" s="234"/>
      <c r="C141" s="235"/>
      <c r="D141" s="235"/>
      <c r="E141" s="235"/>
      <c r="F141" s="235"/>
      <c r="G141" s="235"/>
      <c r="H141" s="236"/>
      <c r="I141" s="3"/>
      <c r="J141" s="3"/>
      <c r="K141" s="3"/>
      <c r="L141" s="3"/>
      <c r="M141" s="3"/>
      <c r="N141" s="3"/>
      <c r="O141" s="3"/>
    </row>
    <row r="142" spans="2:15">
      <c r="B142" s="234"/>
      <c r="C142" s="235"/>
      <c r="D142" s="235"/>
      <c r="E142" s="235"/>
      <c r="F142" s="235"/>
      <c r="G142" s="235"/>
      <c r="H142" s="236"/>
      <c r="I142" s="3"/>
      <c r="J142" s="3"/>
      <c r="K142" s="3"/>
      <c r="L142" s="3"/>
      <c r="M142" s="3"/>
      <c r="N142" s="3"/>
      <c r="O142" s="3"/>
    </row>
    <row r="143" spans="2:15">
      <c r="B143" s="237"/>
      <c r="C143" s="238"/>
      <c r="D143" s="238"/>
      <c r="E143" s="238"/>
      <c r="F143" s="238"/>
      <c r="G143" s="238"/>
      <c r="H143" s="239"/>
      <c r="I143" s="3"/>
      <c r="J143" s="3"/>
      <c r="K143" s="3"/>
      <c r="L143" s="3"/>
      <c r="M143" s="3"/>
      <c r="N143" s="3"/>
      <c r="O143" s="3"/>
    </row>
    <row r="144" spans="2:15"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3"/>
      <c r="M144" s="3"/>
      <c r="N144" s="3"/>
      <c r="O144" s="3"/>
    </row>
    <row r="145" spans="2:15"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3"/>
      <c r="M145" s="3"/>
      <c r="N145" s="3"/>
      <c r="O145" s="3"/>
    </row>
    <row r="146" spans="2:15"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3"/>
      <c r="M146" s="3"/>
      <c r="N146" s="3"/>
      <c r="O146" s="3"/>
    </row>
    <row r="147" spans="2:15"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3"/>
      <c r="M147" s="3"/>
      <c r="N147" s="3"/>
      <c r="O147" s="3"/>
    </row>
    <row r="148" spans="2:15"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3"/>
      <c r="M148" s="3"/>
      <c r="N148" s="3"/>
      <c r="O148" s="3"/>
    </row>
    <row r="149" spans="2:15"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3"/>
      <c r="M149" s="3"/>
      <c r="N149" s="3"/>
      <c r="O149" s="3"/>
    </row>
    <row r="150" spans="2:15"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3"/>
      <c r="M150" s="3"/>
      <c r="N150" s="3"/>
      <c r="O150" s="3"/>
    </row>
    <row r="151" spans="2:15">
      <c r="B151" s="2"/>
      <c r="C151" s="2"/>
      <c r="D151" s="2"/>
      <c r="E151" s="2"/>
      <c r="F151" s="2"/>
      <c r="G151" s="2"/>
      <c r="H151" s="2"/>
      <c r="I151" s="3"/>
    </row>
    <row r="152" spans="2:15">
      <c r="B152" s="2"/>
      <c r="C152" s="2"/>
      <c r="D152" s="2"/>
      <c r="E152" s="2"/>
      <c r="F152" s="2"/>
      <c r="G152" s="2"/>
      <c r="H152" s="2"/>
      <c r="I152" s="3"/>
    </row>
    <row r="153" spans="2:15">
      <c r="B153" s="2"/>
      <c r="C153" s="2"/>
      <c r="D153" s="2"/>
      <c r="E153" s="2"/>
      <c r="F153" s="2"/>
      <c r="G153" s="2"/>
      <c r="H153" s="2"/>
      <c r="I153" s="3"/>
    </row>
    <row r="154" spans="2:15">
      <c r="B154" s="2"/>
      <c r="C154" s="2"/>
      <c r="D154" s="2"/>
      <c r="E154" s="2"/>
      <c r="F154" s="2"/>
      <c r="G154" s="2"/>
      <c r="H154" s="2"/>
      <c r="I154" s="3"/>
    </row>
    <row r="155" spans="2:15">
      <c r="B155" s="2"/>
      <c r="C155" s="2"/>
      <c r="D155" s="2"/>
      <c r="E155" s="2"/>
      <c r="F155" s="2"/>
      <c r="G155" s="2"/>
      <c r="H155" s="2"/>
      <c r="I155" s="3"/>
    </row>
    <row r="156" spans="2:15">
      <c r="B156" s="2"/>
      <c r="C156" s="2"/>
      <c r="D156" s="2"/>
      <c r="E156" s="2"/>
      <c r="F156" s="2"/>
      <c r="G156" s="2"/>
      <c r="H156" s="2"/>
    </row>
    <row r="157" spans="2:15">
      <c r="B157" s="2"/>
      <c r="C157" s="2"/>
      <c r="D157" s="2"/>
      <c r="E157" s="2"/>
      <c r="F157" s="2"/>
      <c r="G157" s="2"/>
      <c r="H157" s="2"/>
    </row>
    <row r="158" spans="2:15">
      <c r="B158" s="2"/>
      <c r="C158" s="2"/>
      <c r="D158" s="2"/>
      <c r="E158" s="2"/>
      <c r="F158" s="2"/>
      <c r="G158" s="2"/>
      <c r="H158" s="2"/>
    </row>
    <row r="159" spans="2:15">
      <c r="B159" s="2"/>
      <c r="C159" s="2"/>
      <c r="D159" s="2"/>
      <c r="E159" s="2"/>
      <c r="F159" s="2"/>
      <c r="G159" s="2"/>
      <c r="H159" s="2"/>
    </row>
    <row r="160" spans="2:15">
      <c r="B160" s="2"/>
      <c r="C160" s="2"/>
      <c r="D160" s="2"/>
      <c r="E160" s="2"/>
      <c r="F160" s="2"/>
      <c r="G160" s="2"/>
      <c r="H160" s="2"/>
    </row>
    <row r="161" spans="2:8">
      <c r="B161" s="2"/>
      <c r="C161" s="2"/>
      <c r="D161" s="2"/>
      <c r="E161" s="2"/>
      <c r="F161" s="2"/>
      <c r="G161" s="2"/>
      <c r="H161" s="2"/>
    </row>
  </sheetData>
  <mergeCells count="45">
    <mergeCell ref="B1:H2"/>
    <mergeCell ref="B9:C9"/>
    <mergeCell ref="B8:C8"/>
    <mergeCell ref="D55:H55"/>
    <mergeCell ref="B79:H82"/>
    <mergeCell ref="B85:H88"/>
    <mergeCell ref="B52:H52"/>
    <mergeCell ref="D56:H56"/>
    <mergeCell ref="B28:H28"/>
    <mergeCell ref="B25:H26"/>
    <mergeCell ref="B12:C12"/>
    <mergeCell ref="B11:C11"/>
    <mergeCell ref="B10:C10"/>
    <mergeCell ref="B3:H3"/>
    <mergeCell ref="B106:H106"/>
    <mergeCell ref="B116:H116"/>
    <mergeCell ref="B108:H115"/>
    <mergeCell ref="D58:H58"/>
    <mergeCell ref="D57:H57"/>
    <mergeCell ref="B62:H67"/>
    <mergeCell ref="B92:H95"/>
    <mergeCell ref="B60:H60"/>
    <mergeCell ref="B68:H68"/>
    <mergeCell ref="B97:H97"/>
    <mergeCell ref="B7:C7"/>
    <mergeCell ref="B16:H20"/>
    <mergeCell ref="B13:H14"/>
    <mergeCell ref="D7:H7"/>
    <mergeCell ref="D8:H8"/>
    <mergeCell ref="B117:H143"/>
    <mergeCell ref="B5:H5"/>
    <mergeCell ref="B23:H23"/>
    <mergeCell ref="B29:H29"/>
    <mergeCell ref="B35:H35"/>
    <mergeCell ref="B42:H42"/>
    <mergeCell ref="B73:H76"/>
    <mergeCell ref="B70:H71"/>
    <mergeCell ref="B77:H77"/>
    <mergeCell ref="B90:H90"/>
    <mergeCell ref="D9:H9"/>
    <mergeCell ref="D10:H10"/>
    <mergeCell ref="D11:H11"/>
    <mergeCell ref="B31:H34"/>
    <mergeCell ref="B37:H41"/>
    <mergeCell ref="B55:C55"/>
  </mergeCells>
  <pageMargins left="0.28000000000000003" right="0.3" top="1.02" bottom="0.51" header="0.17" footer="0.3"/>
  <pageSetup paperSize="9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36"/>
  <sheetViews>
    <sheetView showGridLines="0" tabSelected="1" topLeftCell="A61" zoomScale="90" zoomScaleNormal="90" workbookViewId="0">
      <selection activeCell="F71" sqref="F71"/>
    </sheetView>
  </sheetViews>
  <sheetFormatPr baseColWidth="10" defaultColWidth="11.44140625" defaultRowHeight="20.100000000000001" customHeight="1"/>
  <cols>
    <col min="1" max="1" width="26.109375" style="49" customWidth="1"/>
    <col min="2" max="2" width="57.6640625" style="49" customWidth="1"/>
    <col min="3" max="3" width="33.33203125" style="49" customWidth="1"/>
    <col min="4" max="4" width="12.44140625" style="49" customWidth="1"/>
    <col min="5" max="16384" width="11.44140625" style="49"/>
  </cols>
  <sheetData>
    <row r="1" spans="1:9" s="4" customFormat="1" ht="30" customHeight="1" thickBot="1">
      <c r="A1" s="2"/>
      <c r="B1" s="2"/>
      <c r="C1" s="2"/>
      <c r="D1" s="2"/>
      <c r="E1" s="2"/>
      <c r="F1" s="2"/>
      <c r="G1" s="2"/>
      <c r="H1" s="2"/>
      <c r="I1" s="3"/>
    </row>
    <row r="2" spans="1:9" ht="28.2" customHeight="1" thickBot="1">
      <c r="B2" s="317" t="s">
        <v>0</v>
      </c>
      <c r="C2" s="318"/>
      <c r="D2" s="48"/>
    </row>
    <row r="3" spans="1:9" ht="20.100000000000001" customHeight="1" thickBot="1"/>
    <row r="4" spans="1:9" ht="21.75" customHeight="1" thickBot="1">
      <c r="B4" s="240" t="s">
        <v>193</v>
      </c>
      <c r="C4" s="242"/>
    </row>
    <row r="5" spans="1:9" ht="21.75" customHeight="1" thickBot="1"/>
    <row r="6" spans="1:9" s="50" customFormat="1" ht="21.75" customHeight="1" thickBot="1">
      <c r="B6" s="55" t="s">
        <v>1</v>
      </c>
      <c r="C6" s="55" t="s">
        <v>203</v>
      </c>
    </row>
    <row r="7" spans="1:9" ht="17.25" customHeight="1">
      <c r="B7" s="58" t="s">
        <v>96</v>
      </c>
      <c r="C7" s="57"/>
    </row>
    <row r="8" spans="1:9" ht="17.25" customHeight="1">
      <c r="B8" s="59" t="s">
        <v>113</v>
      </c>
      <c r="C8" s="216">
        <v>0</v>
      </c>
    </row>
    <row r="9" spans="1:9" ht="17.25" customHeight="1">
      <c r="B9" s="59" t="s">
        <v>91</v>
      </c>
      <c r="C9" s="217">
        <v>0</v>
      </c>
    </row>
    <row r="10" spans="1:9" ht="17.25" customHeight="1">
      <c r="B10" s="59" t="s">
        <v>117</v>
      </c>
      <c r="C10" s="216">
        <v>0</v>
      </c>
    </row>
    <row r="11" spans="1:9" ht="17.25" customHeight="1">
      <c r="B11" s="59" t="s">
        <v>2</v>
      </c>
      <c r="C11" s="217">
        <v>0</v>
      </c>
    </row>
    <row r="12" spans="1:9" ht="17.25" customHeight="1">
      <c r="B12" s="59" t="s">
        <v>3</v>
      </c>
      <c r="C12" s="217">
        <v>0</v>
      </c>
    </row>
    <row r="13" spans="1:9" ht="17.25" customHeight="1">
      <c r="B13" s="59" t="s">
        <v>111</v>
      </c>
      <c r="C13" s="216">
        <v>0</v>
      </c>
    </row>
    <row r="14" spans="1:9" ht="17.25" customHeight="1">
      <c r="B14" s="59" t="s">
        <v>112</v>
      </c>
      <c r="C14" s="217">
        <v>0</v>
      </c>
    </row>
    <row r="15" spans="1:9" ht="17.25" customHeight="1">
      <c r="B15" s="59" t="s">
        <v>4</v>
      </c>
      <c r="C15" s="217">
        <v>0</v>
      </c>
    </row>
    <row r="16" spans="1:9" ht="17.25" customHeight="1">
      <c r="B16" s="59" t="s">
        <v>86</v>
      </c>
      <c r="C16" s="217">
        <v>0</v>
      </c>
    </row>
    <row r="17" spans="2:4" ht="17.25" customHeight="1">
      <c r="B17" s="59" t="s">
        <v>5</v>
      </c>
      <c r="C17" s="217">
        <v>0</v>
      </c>
    </row>
    <row r="18" spans="2:4" ht="17.25" customHeight="1">
      <c r="B18" s="59" t="s">
        <v>115</v>
      </c>
      <c r="C18" s="216">
        <v>0</v>
      </c>
      <c r="D18" s="51"/>
    </row>
    <row r="19" spans="2:4" ht="17.25" customHeight="1">
      <c r="B19" s="59" t="s">
        <v>87</v>
      </c>
      <c r="C19" s="216">
        <v>0</v>
      </c>
      <c r="D19" s="51"/>
    </row>
    <row r="20" spans="2:4" ht="17.25" customHeight="1">
      <c r="B20" s="59" t="s">
        <v>116</v>
      </c>
      <c r="C20" s="216">
        <v>0</v>
      </c>
      <c r="D20" s="52"/>
    </row>
    <row r="21" spans="2:4" s="4" customFormat="1" ht="20.100000000000001" customHeight="1" thickBot="1">
      <c r="B21" s="60" t="s">
        <v>153</v>
      </c>
      <c r="C21" s="218">
        <f>0.21*(C7+C8+C9+C10+C11+C12+C13+C14+C15+C17+C19)</f>
        <v>0</v>
      </c>
    </row>
    <row r="22" spans="2:4" ht="21.75" customHeight="1" thickBot="1">
      <c r="B22" s="56" t="s">
        <v>6</v>
      </c>
      <c r="C22" s="219">
        <f>SUM(C7:C21)</f>
        <v>0</v>
      </c>
    </row>
    <row r="23" spans="2:4" ht="39.75" customHeight="1">
      <c r="B23" s="289" t="s">
        <v>206</v>
      </c>
      <c r="C23" s="289"/>
    </row>
    <row r="24" spans="2:4" ht="21.75" customHeight="1" thickBot="1"/>
    <row r="25" spans="2:4" ht="21.75" customHeight="1" thickBot="1">
      <c r="B25" s="290" t="s">
        <v>7</v>
      </c>
      <c r="C25" s="291"/>
    </row>
    <row r="26" spans="2:4" ht="21.75" customHeight="1" thickBot="1">
      <c r="B26" s="49" t="s">
        <v>8</v>
      </c>
    </row>
    <row r="27" spans="2:4" s="50" customFormat="1" ht="21.75" customHeight="1" thickBot="1">
      <c r="B27" s="55" t="s">
        <v>1</v>
      </c>
      <c r="C27" s="55" t="s">
        <v>205</v>
      </c>
    </row>
    <row r="28" spans="2:4" s="50" customFormat="1" ht="17.25" customHeight="1">
      <c r="B28" s="59" t="s">
        <v>120</v>
      </c>
      <c r="C28" s="220">
        <v>555</v>
      </c>
    </row>
    <row r="29" spans="2:4" ht="17.25" customHeight="1">
      <c r="B29" s="59" t="s">
        <v>118</v>
      </c>
      <c r="C29" s="221">
        <v>841</v>
      </c>
    </row>
    <row r="30" spans="2:4" ht="17.25" customHeight="1">
      <c r="B30" s="59" t="s">
        <v>119</v>
      </c>
      <c r="C30" s="222">
        <v>0</v>
      </c>
    </row>
    <row r="31" spans="2:4" ht="17.25" customHeight="1">
      <c r="B31" s="59" t="s">
        <v>157</v>
      </c>
      <c r="C31" s="222">
        <v>0</v>
      </c>
    </row>
    <row r="32" spans="2:4" ht="27" customHeight="1">
      <c r="B32" s="59" t="s">
        <v>114</v>
      </c>
      <c r="C32" s="221">
        <v>0</v>
      </c>
    </row>
    <row r="33" spans="1:3" ht="17.25" customHeight="1" thickBot="1">
      <c r="B33" s="59" t="s">
        <v>9</v>
      </c>
      <c r="C33" s="223">
        <v>0</v>
      </c>
    </row>
    <row r="34" spans="1:3" ht="21.75" customHeight="1" thickBot="1">
      <c r="B34" s="54" t="s">
        <v>6</v>
      </c>
      <c r="C34" s="224">
        <f>SUM(C28:C33)</f>
        <v>1396</v>
      </c>
    </row>
    <row r="35" spans="1:3" ht="33.75" customHeight="1">
      <c r="B35" s="289" t="s">
        <v>150</v>
      </c>
      <c r="C35" s="289"/>
    </row>
    <row r="36" spans="1:3" ht="21.75" customHeight="1">
      <c r="A36" s="53"/>
      <c r="B36" s="53"/>
      <c r="C36" s="53"/>
    </row>
  </sheetData>
  <mergeCells count="5">
    <mergeCell ref="B35:C35"/>
    <mergeCell ref="B25:C25"/>
    <mergeCell ref="B4:C4"/>
    <mergeCell ref="B2:C2"/>
    <mergeCell ref="B23:C23"/>
  </mergeCells>
  <phoneticPr fontId="0" type="noConversion"/>
  <pageMargins left="0.23622047244094491" right="0.23622047244094491" top="0.46" bottom="0.98425196850393704" header="0" footer="0"/>
  <pageSetup paperSize="9" orientation="portrait" horizontalDpi="4294967293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I86"/>
  <sheetViews>
    <sheetView showGridLines="0" zoomScaleNormal="100" workbookViewId="0">
      <selection activeCell="H7" sqref="H7"/>
    </sheetView>
  </sheetViews>
  <sheetFormatPr baseColWidth="10" defaultColWidth="11.44140625" defaultRowHeight="15"/>
  <cols>
    <col min="1" max="1" width="10.44140625" style="49" customWidth="1"/>
    <col min="2" max="2" width="43.5546875" style="49" customWidth="1"/>
    <col min="3" max="3" width="16.6640625" style="49" customWidth="1"/>
    <col min="4" max="4" width="17.88671875" style="49" customWidth="1"/>
    <col min="5" max="5" width="17.44140625" style="49" customWidth="1"/>
    <col min="6" max="6" width="14.6640625" style="49" customWidth="1"/>
    <col min="7" max="16384" width="11.44140625" style="49"/>
  </cols>
  <sheetData>
    <row r="1" spans="1:9" s="4" customFormat="1" ht="32.25" customHeight="1">
      <c r="A1" s="2"/>
      <c r="B1" s="2"/>
      <c r="C1" s="2"/>
      <c r="D1" s="2"/>
      <c r="E1" s="2"/>
      <c r="F1" s="2"/>
      <c r="G1" s="2"/>
      <c r="H1" s="2"/>
      <c r="I1" s="3"/>
    </row>
    <row r="2" spans="1:9" ht="14.25" customHeight="1" thickBot="1">
      <c r="C2" s="99"/>
      <c r="D2" s="99"/>
      <c r="E2" s="99"/>
    </row>
    <row r="3" spans="1:9" ht="27.75" customHeight="1" thickBot="1">
      <c r="B3" s="319" t="s">
        <v>10</v>
      </c>
      <c r="C3" s="320"/>
      <c r="D3" s="320"/>
      <c r="E3" s="321"/>
    </row>
    <row r="4" spans="1:9" ht="21.75" customHeight="1" thickBot="1">
      <c r="B4" s="296" t="s">
        <v>194</v>
      </c>
      <c r="C4" s="297"/>
      <c r="D4" s="297"/>
      <c r="E4" s="298"/>
    </row>
    <row r="5" spans="1:9" s="50" customFormat="1" ht="36" customHeight="1" thickBot="1">
      <c r="B5" s="92" t="s">
        <v>11</v>
      </c>
      <c r="C5" s="55" t="s">
        <v>12</v>
      </c>
      <c r="D5" s="55" t="s">
        <v>13</v>
      </c>
      <c r="E5" s="55" t="s">
        <v>123</v>
      </c>
    </row>
    <row r="6" spans="1:9" ht="17.25" customHeight="1">
      <c r="B6" s="62" t="s">
        <v>14</v>
      </c>
      <c r="C6" s="63">
        <v>0</v>
      </c>
      <c r="D6" s="63"/>
      <c r="E6" s="64"/>
    </row>
    <row r="7" spans="1:9" ht="17.25" customHeight="1">
      <c r="B7" s="65" t="s">
        <v>15</v>
      </c>
      <c r="C7" s="66">
        <v>0</v>
      </c>
      <c r="D7" s="66"/>
      <c r="E7" s="67"/>
      <c r="G7" s="61"/>
    </row>
    <row r="8" spans="1:9" ht="17.25" customHeight="1">
      <c r="B8" s="65" t="s">
        <v>92</v>
      </c>
      <c r="C8" s="68">
        <f>'INVERSION FINANCIACION'!C30</f>
        <v>0</v>
      </c>
      <c r="D8" s="66"/>
      <c r="E8" s="67"/>
    </row>
    <row r="9" spans="1:9" ht="17.25" customHeight="1">
      <c r="B9" s="65" t="s">
        <v>154</v>
      </c>
      <c r="C9" s="69">
        <f>'INVERSION FINANCIACION'!C31+'INVERSION FINANCIACION'!C32</f>
        <v>0</v>
      </c>
      <c r="D9" s="70"/>
      <c r="E9" s="67"/>
    </row>
    <row r="10" spans="1:9" ht="17.25" customHeight="1" thickBot="1">
      <c r="B10" s="86" t="s">
        <v>93</v>
      </c>
      <c r="C10" s="87">
        <f>'INVERSION FINANCIACION'!C33</f>
        <v>0</v>
      </c>
      <c r="D10" s="88"/>
      <c r="E10" s="89"/>
    </row>
    <row r="11" spans="1:9" ht="13.5" customHeight="1" thickBot="1">
      <c r="B11" s="90" t="s">
        <v>6</v>
      </c>
      <c r="C11" s="91">
        <f>SUM(C6:C10)</f>
        <v>0</v>
      </c>
      <c r="D11" s="91">
        <f>SUM(D6:D10)</f>
        <v>0</v>
      </c>
      <c r="E11" s="91">
        <f>SUM(E6:E10)</f>
        <v>0</v>
      </c>
    </row>
    <row r="12" spans="1:9" s="50" customFormat="1" ht="29.25" customHeight="1" thickBot="1">
      <c r="B12" s="93" t="s">
        <v>16</v>
      </c>
      <c r="C12" s="55" t="s">
        <v>12</v>
      </c>
      <c r="D12" s="55" t="s">
        <v>13</v>
      </c>
      <c r="E12" s="55" t="s">
        <v>123</v>
      </c>
    </row>
    <row r="13" spans="1:9" ht="17.25" customHeight="1">
      <c r="B13" s="77" t="s">
        <v>17</v>
      </c>
      <c r="C13" s="80">
        <v>0</v>
      </c>
      <c r="D13" s="80"/>
      <c r="E13" s="64"/>
    </row>
    <row r="14" spans="1:9" ht="17.25" customHeight="1">
      <c r="B14" s="78" t="s">
        <v>18</v>
      </c>
      <c r="C14" s="81">
        <f>'INVERSION FINANCIACION'!C18</f>
        <v>0</v>
      </c>
      <c r="D14" s="69">
        <f>C14+C7</f>
        <v>0</v>
      </c>
      <c r="E14" s="84">
        <f>D14+D7</f>
        <v>0</v>
      </c>
    </row>
    <row r="15" spans="1:9" ht="17.25" customHeight="1">
      <c r="B15" s="78" t="s">
        <v>19</v>
      </c>
      <c r="C15" s="66">
        <v>0</v>
      </c>
      <c r="D15" s="66"/>
      <c r="E15" s="67"/>
    </row>
    <row r="16" spans="1:9" ht="17.25" customHeight="1">
      <c r="B16" s="78" t="s">
        <v>20</v>
      </c>
      <c r="C16" s="66">
        <v>0</v>
      </c>
      <c r="D16" s="66"/>
      <c r="E16" s="67"/>
    </row>
    <row r="17" spans="2:6" ht="17.25" customHeight="1">
      <c r="B17" s="78" t="s">
        <v>21</v>
      </c>
      <c r="C17" s="66">
        <v>0</v>
      </c>
      <c r="D17" s="66"/>
      <c r="E17" s="67"/>
    </row>
    <row r="18" spans="2:6" ht="22.5" customHeight="1">
      <c r="B18" s="78" t="s">
        <v>22</v>
      </c>
      <c r="C18" s="69">
        <f>C17*0.4</f>
        <v>0</v>
      </c>
      <c r="D18" s="70"/>
      <c r="E18" s="67"/>
    </row>
    <row r="19" spans="2:6" ht="17.25" customHeight="1">
      <c r="B19" s="78" t="s">
        <v>83</v>
      </c>
      <c r="C19" s="66" t="str">
        <f>IF('SIMULADOR PTMO'!E13=0,"",'SIMULADOR PTMO'!E13)</f>
        <v/>
      </c>
      <c r="D19" s="66" t="str">
        <f>IF('SIMULADOR PTMO'!E14=0,"",'SIMULADOR PTMO'!E14)</f>
        <v/>
      </c>
      <c r="E19" s="67" t="str">
        <f>IF('SIMULADOR PTMO'!E15=0,"",'SIMULADOR PTMO'!E15)</f>
        <v/>
      </c>
      <c r="F19" s="71"/>
    </row>
    <row r="20" spans="2:6" ht="17.25" customHeight="1">
      <c r="B20" s="78" t="s">
        <v>84</v>
      </c>
      <c r="C20" s="66">
        <v>0</v>
      </c>
      <c r="D20" s="66"/>
      <c r="E20" s="67"/>
      <c r="F20" s="71"/>
    </row>
    <row r="21" spans="2:6" ht="17.25" customHeight="1">
      <c r="B21" s="78" t="s">
        <v>40</v>
      </c>
      <c r="C21" s="66">
        <v>0</v>
      </c>
      <c r="D21" s="66"/>
      <c r="E21" s="67"/>
      <c r="F21" s="71"/>
    </row>
    <row r="22" spans="2:6" ht="17.25" customHeight="1">
      <c r="B22" s="78" t="s">
        <v>23</v>
      </c>
      <c r="C22" s="66">
        <v>0</v>
      </c>
      <c r="D22" s="66"/>
      <c r="E22" s="67"/>
    </row>
    <row r="23" spans="2:6" ht="30">
      <c r="B23" s="78" t="s">
        <v>121</v>
      </c>
      <c r="C23" s="70">
        <v>0</v>
      </c>
      <c r="D23" s="70"/>
      <c r="E23" s="67"/>
    </row>
    <row r="24" spans="2:6" ht="17.25" customHeight="1">
      <c r="B24" s="78" t="s">
        <v>24</v>
      </c>
      <c r="C24" s="66">
        <v>0</v>
      </c>
      <c r="D24" s="66"/>
      <c r="E24" s="67"/>
    </row>
    <row r="25" spans="2:6" ht="17.25" customHeight="1">
      <c r="B25" s="78" t="s">
        <v>25</v>
      </c>
      <c r="C25" s="66">
        <v>0</v>
      </c>
      <c r="D25" s="66"/>
      <c r="E25" s="67"/>
    </row>
    <row r="26" spans="2:6" ht="17.25" customHeight="1">
      <c r="B26" s="78" t="s">
        <v>26</v>
      </c>
      <c r="C26" s="66">
        <v>0</v>
      </c>
      <c r="D26" s="66"/>
      <c r="E26" s="67"/>
    </row>
    <row r="27" spans="2:6" ht="17.25" customHeight="1">
      <c r="B27" s="78" t="s">
        <v>156</v>
      </c>
      <c r="C27" s="66">
        <v>0</v>
      </c>
      <c r="D27" s="66"/>
      <c r="E27" s="67"/>
    </row>
    <row r="28" spans="2:6" ht="18.75" customHeight="1">
      <c r="B28" s="78" t="s">
        <v>152</v>
      </c>
      <c r="C28" s="66">
        <v>0</v>
      </c>
      <c r="D28" s="66"/>
      <c r="E28" s="67"/>
    </row>
    <row r="29" spans="2:6" ht="30">
      <c r="B29" s="78" t="s">
        <v>151</v>
      </c>
      <c r="C29" s="68">
        <f>'INVERSION FINANCIACION'!C17</f>
        <v>0</v>
      </c>
      <c r="D29" s="66"/>
      <c r="E29" s="67"/>
    </row>
    <row r="30" spans="2:6" ht="45">
      <c r="B30" s="78" t="s">
        <v>122</v>
      </c>
      <c r="C30" s="69">
        <f>'INVERSION FINANCIACION'!C19</f>
        <v>0</v>
      </c>
      <c r="D30" s="70"/>
      <c r="E30" s="67"/>
    </row>
    <row r="31" spans="2:6" ht="29.25" customHeight="1">
      <c r="B31" s="78" t="s">
        <v>89</v>
      </c>
      <c r="C31" s="69">
        <f>'CUENTA DE RESULTADOS'!C6*0.02+'INVERSION FINANCIACION'!C9*0.12+'INVERSION FINANCIACION'!C10*0.3+'INVERSION FINANCIACION'!C11*0.3+'INVERSION FINANCIACION'!C12*0.1+'INVERSION FINANCIACION'!C13*0.25+'INVERSION FINANCIACION'!C14*0.16</f>
        <v>0</v>
      </c>
      <c r="D31" s="70">
        <f>C31</f>
        <v>0</v>
      </c>
      <c r="E31" s="67">
        <f>C31</f>
        <v>0</v>
      </c>
    </row>
    <row r="32" spans="2:6" ht="27.75" customHeight="1">
      <c r="B32" s="78" t="s">
        <v>88</v>
      </c>
      <c r="C32" s="69">
        <f>'INVERSION FINANCIACION'!C8*0.33</f>
        <v>0</v>
      </c>
      <c r="D32" s="70">
        <f>C32</f>
        <v>0</v>
      </c>
      <c r="E32" s="67">
        <f>C32</f>
        <v>0</v>
      </c>
    </row>
    <row r="33" spans="2:6" ht="30.6" thickBot="1">
      <c r="B33" s="79" t="s">
        <v>116</v>
      </c>
      <c r="C33" s="82">
        <f>'INVERSION FINANCIACION'!C20</f>
        <v>0</v>
      </c>
      <c r="D33" s="83"/>
      <c r="E33" s="85"/>
    </row>
    <row r="34" spans="2:6" ht="15.75" customHeight="1" thickBot="1">
      <c r="B34" s="90" t="s">
        <v>6</v>
      </c>
      <c r="C34" s="91">
        <f>SUM(C13:C33)</f>
        <v>0</v>
      </c>
      <c r="D34" s="91">
        <f>SUM(D13:D33)</f>
        <v>0</v>
      </c>
      <c r="E34" s="91">
        <v>0</v>
      </c>
    </row>
    <row r="35" spans="2:6" ht="14.25" customHeight="1" thickBot="1">
      <c r="C35" s="72"/>
      <c r="D35" s="72"/>
    </row>
    <row r="36" spans="2:6" ht="17.25" customHeight="1">
      <c r="B36" s="94" t="s">
        <v>27</v>
      </c>
      <c r="C36" s="292">
        <f>C11-C34</f>
        <v>0</v>
      </c>
      <c r="D36" s="294">
        <f>D11-D34</f>
        <v>0</v>
      </c>
      <c r="E36" s="292">
        <f>E11-E34</f>
        <v>0</v>
      </c>
    </row>
    <row r="37" spans="2:6" ht="16.5" customHeight="1" thickBot="1">
      <c r="B37" s="95" t="s">
        <v>28</v>
      </c>
      <c r="C37" s="293"/>
      <c r="D37" s="295"/>
      <c r="E37" s="293"/>
    </row>
    <row r="38" spans="2:6" ht="11.25" customHeight="1" thickBot="1">
      <c r="C38" s="72"/>
      <c r="D38" s="72"/>
      <c r="F38" s="50"/>
    </row>
    <row r="39" spans="2:6" ht="20.25" customHeight="1" thickBot="1">
      <c r="B39" s="96" t="s">
        <v>97</v>
      </c>
      <c r="C39" s="97">
        <f>C36*0.25</f>
        <v>0</v>
      </c>
      <c r="D39" s="98">
        <f>D36*0.25</f>
        <v>0</v>
      </c>
      <c r="E39" s="97">
        <f>E36*0.25</f>
        <v>0</v>
      </c>
    </row>
    <row r="40" spans="2:6" ht="21.75" customHeight="1">
      <c r="B40" s="52"/>
    </row>
    <row r="41" spans="2:6" ht="21.75" customHeight="1">
      <c r="B41" s="61"/>
      <c r="C41" s="61"/>
      <c r="D41" s="61"/>
      <c r="E41" s="61"/>
    </row>
    <row r="42" spans="2:6" ht="21.75" customHeight="1">
      <c r="B42" s="61"/>
      <c r="C42" s="61"/>
      <c r="D42" s="73"/>
    </row>
    <row r="43" spans="2:6" ht="21.75" customHeight="1"/>
    <row r="44" spans="2:6" ht="21.75" customHeight="1"/>
    <row r="45" spans="2:6" ht="21.75" customHeight="1"/>
    <row r="46" spans="2:6" ht="21.75" customHeight="1"/>
    <row r="47" spans="2:6" ht="21.75" customHeight="1"/>
    <row r="48" spans="2: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</sheetData>
  <mergeCells count="5">
    <mergeCell ref="C36:C37"/>
    <mergeCell ref="D36:D37"/>
    <mergeCell ref="E36:E37"/>
    <mergeCell ref="B3:E3"/>
    <mergeCell ref="B4:E4"/>
  </mergeCells>
  <phoneticPr fontId="0" type="noConversion"/>
  <pageMargins left="0.25" right="0.25" top="0.75" bottom="0.5" header="0.3" footer="0.3"/>
  <pageSetup paperSize="9" orientation="portrait" horizontalDpi="4294967293" r:id="rId1"/>
  <headerFooter>
    <oddHeader>&amp;C&amp;G</oddHeader>
  </headerFooter>
  <ignoredErrors>
    <ignoredError sqref="C19:E19" unlockedFormula="1"/>
  </ignoredError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J53"/>
  <sheetViews>
    <sheetView showGridLines="0" zoomScaleNormal="100" workbookViewId="0">
      <selection activeCell="B2" sqref="B2:F2"/>
    </sheetView>
  </sheetViews>
  <sheetFormatPr baseColWidth="10" defaultColWidth="11.44140625" defaultRowHeight="15"/>
  <cols>
    <col min="1" max="1" width="11.44140625" style="49"/>
    <col min="2" max="2" width="23.88671875" style="49" customWidth="1"/>
    <col min="3" max="3" width="17.5546875" style="49" bestFit="1" customWidth="1"/>
    <col min="4" max="4" width="17" style="49" bestFit="1" customWidth="1"/>
    <col min="5" max="5" width="17.5546875" style="49" bestFit="1" customWidth="1"/>
    <col min="6" max="6" width="20" style="49" customWidth="1"/>
    <col min="7" max="7" width="2.6640625" style="49" customWidth="1"/>
    <col min="8" max="8" width="17.109375" style="49" bestFit="1" customWidth="1"/>
    <col min="9" max="9" width="11.44140625" style="49"/>
    <col min="10" max="10" width="14.6640625" style="71" customWidth="1"/>
    <col min="11" max="16384" width="11.44140625" style="49"/>
  </cols>
  <sheetData>
    <row r="1" spans="2:8" ht="29.25" customHeight="1" thickBot="1"/>
    <row r="2" spans="2:8" ht="25.5" customHeight="1" thickBot="1">
      <c r="B2" s="319" t="s">
        <v>124</v>
      </c>
      <c r="C2" s="320"/>
      <c r="D2" s="320"/>
      <c r="E2" s="320"/>
      <c r="F2" s="321"/>
    </row>
    <row r="3" spans="2:8" ht="15.6" thickBot="1"/>
    <row r="4" spans="2:8" ht="21.75" customHeight="1" thickBot="1">
      <c r="B4" s="240" t="s">
        <v>195</v>
      </c>
      <c r="C4" s="241"/>
      <c r="D4" s="241"/>
      <c r="E4" s="241"/>
      <c r="F4" s="242"/>
    </row>
    <row r="5" spans="2:8" ht="27" customHeight="1" thickBot="1">
      <c r="B5" s="55" t="s">
        <v>1</v>
      </c>
      <c r="C5" s="55" t="s">
        <v>125</v>
      </c>
      <c r="D5" s="55" t="s">
        <v>30</v>
      </c>
      <c r="E5" s="55" t="s">
        <v>126</v>
      </c>
      <c r="F5" s="55" t="s">
        <v>31</v>
      </c>
      <c r="H5" s="136" t="s">
        <v>55</v>
      </c>
    </row>
    <row r="6" spans="2:8" ht="16.2" thickBot="1">
      <c r="B6" s="299" t="s">
        <v>128</v>
      </c>
      <c r="C6" s="300"/>
      <c r="D6" s="300"/>
      <c r="E6" s="300"/>
      <c r="F6" s="301"/>
    </row>
    <row r="7" spans="2:8" ht="15.6">
      <c r="B7" s="101" t="s">
        <v>14</v>
      </c>
      <c r="C7" s="104">
        <f>'CUENTA DE RESULTADOS'!C6/4</f>
        <v>0</v>
      </c>
      <c r="D7" s="105">
        <f>C7</f>
        <v>0</v>
      </c>
      <c r="E7" s="105">
        <f>D7</f>
        <v>0</v>
      </c>
      <c r="F7" s="105">
        <f>E7</f>
        <v>0</v>
      </c>
      <c r="H7" s="137">
        <f>SUM(C7:F7)</f>
        <v>0</v>
      </c>
    </row>
    <row r="8" spans="2:8" ht="15.6">
      <c r="B8" s="102" t="s">
        <v>32</v>
      </c>
      <c r="C8" s="106">
        <f>C7*0.21</f>
        <v>0</v>
      </c>
      <c r="D8" s="107">
        <f>D7*0.21</f>
        <v>0</v>
      </c>
      <c r="E8" s="107">
        <f>E7*0.21</f>
        <v>0</v>
      </c>
      <c r="F8" s="107">
        <f>F7*0.21</f>
        <v>0</v>
      </c>
      <c r="H8" s="137">
        <f>SUM(C8:F8)</f>
        <v>0</v>
      </c>
    </row>
    <row r="9" spans="2:8" ht="15.6">
      <c r="B9" s="102" t="s">
        <v>33</v>
      </c>
      <c r="C9" s="108">
        <f>'INVERSION FINANCIACION'!C30</f>
        <v>0</v>
      </c>
      <c r="D9" s="107"/>
      <c r="E9" s="107"/>
      <c r="F9" s="107"/>
      <c r="H9" s="137">
        <f>'INVERSION FINANCIACION'!C30</f>
        <v>0</v>
      </c>
    </row>
    <row r="10" spans="2:8" ht="31.2">
      <c r="B10" s="102" t="s">
        <v>154</v>
      </c>
      <c r="C10" s="108">
        <f>'INVERSION FINANCIACION'!C31+'INVERSION FINANCIACION'!C32</f>
        <v>0</v>
      </c>
      <c r="D10" s="107"/>
      <c r="E10" s="107"/>
      <c r="F10" s="107"/>
      <c r="H10" s="137">
        <f>SUM(C10:F10)</f>
        <v>0</v>
      </c>
    </row>
    <row r="11" spans="2:8" ht="47.4" thickBot="1">
      <c r="B11" s="103" t="s">
        <v>127</v>
      </c>
      <c r="C11" s="109">
        <f>'INVERSION FINANCIACION'!C33</f>
        <v>0</v>
      </c>
      <c r="D11" s="110"/>
      <c r="E11" s="110"/>
      <c r="F11" s="110"/>
      <c r="H11" s="137">
        <f>SUM(C11:F11)</f>
        <v>0</v>
      </c>
    </row>
    <row r="12" spans="2:8" ht="15.6" thickBot="1">
      <c r="B12" s="111" t="s">
        <v>54</v>
      </c>
      <c r="C12" s="112">
        <f>SUM(C7:C11)</f>
        <v>0</v>
      </c>
      <c r="D12" s="112">
        <f>SUM(D7:D11)</f>
        <v>0</v>
      </c>
      <c r="E12" s="112">
        <f>SUM(E7:E11)</f>
        <v>0</v>
      </c>
      <c r="F12" s="112">
        <f>SUM(F7:F11)</f>
        <v>0</v>
      </c>
      <c r="H12" s="137">
        <f>SUM(C12:F12)</f>
        <v>0</v>
      </c>
    </row>
    <row r="13" spans="2:8" ht="42.75" customHeight="1" thickBot="1">
      <c r="B13" s="302"/>
      <c r="C13" s="303"/>
      <c r="D13" s="303"/>
      <c r="E13" s="303"/>
      <c r="F13" s="304"/>
      <c r="H13" s="71"/>
    </row>
    <row r="14" spans="2:8" ht="16.2" thickBot="1">
      <c r="B14" s="299" t="s">
        <v>129</v>
      </c>
      <c r="C14" s="300"/>
      <c r="D14" s="300"/>
      <c r="E14" s="300"/>
      <c r="F14" s="301"/>
      <c r="H14" s="71"/>
    </row>
    <row r="15" spans="2:8">
      <c r="B15" s="74" t="s">
        <v>34</v>
      </c>
      <c r="C15" s="113">
        <f>('CUENTA DE RESULTADOS'!C13)/4</f>
        <v>0</v>
      </c>
      <c r="D15" s="114">
        <f>C15</f>
        <v>0</v>
      </c>
      <c r="E15" s="114">
        <f>D15</f>
        <v>0</v>
      </c>
      <c r="F15" s="115">
        <f>E15</f>
        <v>0</v>
      </c>
      <c r="H15" s="137">
        <f>SUM(C15:F15)</f>
        <v>0</v>
      </c>
    </row>
    <row r="16" spans="2:8">
      <c r="B16" s="75" t="s">
        <v>35</v>
      </c>
      <c r="C16" s="116">
        <f>('CUENTA DE RESULTADOS'!C15+'CUENTA DE RESULTADOS'!C17)/4</f>
        <v>0</v>
      </c>
      <c r="D16" s="117">
        <f>C16</f>
        <v>0</v>
      </c>
      <c r="E16" s="117">
        <f>C16</f>
        <v>0</v>
      </c>
      <c r="F16" s="118">
        <f>E16</f>
        <v>0</v>
      </c>
      <c r="H16" s="137">
        <f>SUM(C16:F16)</f>
        <v>0</v>
      </c>
    </row>
    <row r="17" spans="2:8">
      <c r="B17" s="75" t="s">
        <v>36</v>
      </c>
      <c r="C17" s="116">
        <f>('CUENTA DE RESULTADOS'!C16+'CUENTA DE RESULTADOS'!C18)/4</f>
        <v>0</v>
      </c>
      <c r="D17" s="117">
        <f>C17</f>
        <v>0</v>
      </c>
      <c r="E17" s="117">
        <f>D17</f>
        <v>0</v>
      </c>
      <c r="F17" s="118">
        <f>E17</f>
        <v>0</v>
      </c>
      <c r="H17" s="137">
        <f>SUM(C17:F17)</f>
        <v>0</v>
      </c>
    </row>
    <row r="18" spans="2:8">
      <c r="B18" s="75" t="s">
        <v>37</v>
      </c>
      <c r="C18" s="116">
        <f>C16*0.05</f>
        <v>0</v>
      </c>
      <c r="D18" s="117">
        <f>D16*0.05</f>
        <v>0</v>
      </c>
      <c r="E18" s="117">
        <f>E16*0.05</f>
        <v>0</v>
      </c>
      <c r="F18" s="118">
        <f>F16*0.05</f>
        <v>0</v>
      </c>
      <c r="H18" s="137">
        <f>SUM(C18:F18)</f>
        <v>0</v>
      </c>
    </row>
    <row r="19" spans="2:8">
      <c r="B19" s="75" t="s">
        <v>38</v>
      </c>
      <c r="C19" s="116">
        <f>'CUENTA DE RESULTADOS'!C22/4</f>
        <v>0</v>
      </c>
      <c r="D19" s="117">
        <f>C19</f>
        <v>0</v>
      </c>
      <c r="E19" s="117">
        <f>D19</f>
        <v>0</v>
      </c>
      <c r="F19" s="118">
        <f>E19</f>
        <v>0</v>
      </c>
      <c r="H19" s="137">
        <f t="shared" ref="H19:H33" si="0">SUM(C19:F19)</f>
        <v>0</v>
      </c>
    </row>
    <row r="20" spans="2:8">
      <c r="B20" s="75" t="s">
        <v>39</v>
      </c>
      <c r="C20" s="119"/>
      <c r="D20" s="120"/>
      <c r="E20" s="120"/>
      <c r="F20" s="121"/>
      <c r="H20" s="137">
        <f t="shared" si="0"/>
        <v>0</v>
      </c>
    </row>
    <row r="21" spans="2:8" ht="30">
      <c r="B21" s="75" t="s">
        <v>82</v>
      </c>
      <c r="C21" s="116">
        <f>'CUENTA DE RESULTADOS'!C21/4</f>
        <v>0</v>
      </c>
      <c r="D21" s="117">
        <f t="shared" ref="D21:F22" si="1">C21</f>
        <v>0</v>
      </c>
      <c r="E21" s="117">
        <f t="shared" si="1"/>
        <v>0</v>
      </c>
      <c r="F21" s="118">
        <f t="shared" si="1"/>
        <v>0</v>
      </c>
      <c r="H21" s="137">
        <f t="shared" si="0"/>
        <v>0</v>
      </c>
    </row>
    <row r="22" spans="2:8">
      <c r="B22" s="75" t="s">
        <v>40</v>
      </c>
      <c r="C22" s="116">
        <f>'CUENTA DE RESULTADOS'!C21/4</f>
        <v>0</v>
      </c>
      <c r="D22" s="117">
        <f t="shared" si="1"/>
        <v>0</v>
      </c>
      <c r="E22" s="117">
        <f t="shared" si="1"/>
        <v>0</v>
      </c>
      <c r="F22" s="118">
        <f t="shared" si="1"/>
        <v>0</v>
      </c>
      <c r="H22" s="137">
        <f t="shared" si="0"/>
        <v>0</v>
      </c>
    </row>
    <row r="23" spans="2:8">
      <c r="B23" s="75" t="s">
        <v>24</v>
      </c>
      <c r="C23" s="116">
        <f>'CUENTA DE RESULTADOS'!C24/4</f>
        <v>0</v>
      </c>
      <c r="D23" s="117">
        <f t="shared" ref="D23:D29" si="2">C23</f>
        <v>0</v>
      </c>
      <c r="E23" s="117">
        <f t="shared" ref="E23:F26" si="3">D23</f>
        <v>0</v>
      </c>
      <c r="F23" s="118">
        <f t="shared" si="3"/>
        <v>0</v>
      </c>
      <c r="H23" s="137">
        <f>SUM(C23:F23)</f>
        <v>0</v>
      </c>
    </row>
    <row r="24" spans="2:8">
      <c r="B24" s="75" t="s">
        <v>41</v>
      </c>
      <c r="C24" s="116">
        <f>'CUENTA DE RESULTADOS'!C23/4</f>
        <v>0</v>
      </c>
      <c r="D24" s="117">
        <f t="shared" si="2"/>
        <v>0</v>
      </c>
      <c r="E24" s="117">
        <f t="shared" si="3"/>
        <v>0</v>
      </c>
      <c r="F24" s="118">
        <f t="shared" si="3"/>
        <v>0</v>
      </c>
      <c r="H24" s="137">
        <f>SUM(C24:F24)</f>
        <v>0</v>
      </c>
    </row>
    <row r="25" spans="2:8" ht="30">
      <c r="B25" s="75" t="s">
        <v>42</v>
      </c>
      <c r="C25" s="116">
        <f>'CUENTA DE RESULTADOS'!C26/4</f>
        <v>0</v>
      </c>
      <c r="D25" s="117">
        <f t="shared" si="2"/>
        <v>0</v>
      </c>
      <c r="E25" s="117">
        <f t="shared" si="3"/>
        <v>0</v>
      </c>
      <c r="F25" s="118">
        <f t="shared" si="3"/>
        <v>0</v>
      </c>
      <c r="H25" s="137">
        <f t="shared" si="0"/>
        <v>0</v>
      </c>
    </row>
    <row r="26" spans="2:8" ht="60">
      <c r="B26" s="75" t="s">
        <v>155</v>
      </c>
      <c r="C26" s="116">
        <f>('CUENTA DE RESULTADOS'!C28+'CUENTA DE RESULTADOS'!C29+'CUENTA DE RESULTADOS'!C30)/4</f>
        <v>0</v>
      </c>
      <c r="D26" s="117">
        <f t="shared" si="2"/>
        <v>0</v>
      </c>
      <c r="E26" s="117">
        <f t="shared" si="3"/>
        <v>0</v>
      </c>
      <c r="F26" s="118">
        <f t="shared" si="3"/>
        <v>0</v>
      </c>
      <c r="H26" s="137">
        <f t="shared" si="0"/>
        <v>0</v>
      </c>
    </row>
    <row r="27" spans="2:8">
      <c r="B27" s="75" t="s">
        <v>43</v>
      </c>
      <c r="C27" s="116">
        <f>'CUENTA DE RESULTADOS'!C25/4</f>
        <v>0</v>
      </c>
      <c r="D27" s="117">
        <f t="shared" si="2"/>
        <v>0</v>
      </c>
      <c r="E27" s="117">
        <f t="shared" ref="E27:F31" si="4">D27</f>
        <v>0</v>
      </c>
      <c r="F27" s="118">
        <f t="shared" si="4"/>
        <v>0</v>
      </c>
      <c r="H27" s="137">
        <f t="shared" si="0"/>
        <v>0</v>
      </c>
    </row>
    <row r="28" spans="2:8">
      <c r="B28" s="75" t="s">
        <v>44</v>
      </c>
      <c r="C28" s="116">
        <f>'CUENTA DE RESULTADOS'!C27/4</f>
        <v>0</v>
      </c>
      <c r="D28" s="117">
        <f t="shared" si="2"/>
        <v>0</v>
      </c>
      <c r="E28" s="117">
        <f t="shared" si="4"/>
        <v>0</v>
      </c>
      <c r="F28" s="118">
        <f t="shared" si="4"/>
        <v>0</v>
      </c>
      <c r="H28" s="137">
        <f t="shared" si="0"/>
        <v>0</v>
      </c>
    </row>
    <row r="29" spans="2:8" ht="17.25" customHeight="1">
      <c r="B29" s="75" t="s">
        <v>45</v>
      </c>
      <c r="C29" s="122">
        <f>('INVERSION FINANCIACION'!C22-'INVERSION FINANCIACION'!C21)/4</f>
        <v>0</v>
      </c>
      <c r="D29" s="123">
        <f t="shared" si="2"/>
        <v>0</v>
      </c>
      <c r="E29" s="123">
        <f t="shared" si="4"/>
        <v>0</v>
      </c>
      <c r="F29" s="124">
        <f t="shared" si="4"/>
        <v>0</v>
      </c>
      <c r="G29" s="100"/>
      <c r="H29" s="137">
        <f t="shared" si="0"/>
        <v>0</v>
      </c>
    </row>
    <row r="30" spans="2:8">
      <c r="B30" s="75" t="s">
        <v>46</v>
      </c>
      <c r="C30" s="122" t="str">
        <f>IF('CUENTA DE RESULTADOS'!C19="","0,00",'CUENTA DE RESULTADOS'!C19/4)</f>
        <v>0,00</v>
      </c>
      <c r="D30" s="123" t="str">
        <f>C30</f>
        <v>0,00</v>
      </c>
      <c r="E30" s="123" t="str">
        <f t="shared" si="4"/>
        <v>0,00</v>
      </c>
      <c r="F30" s="124" t="str">
        <f t="shared" si="4"/>
        <v>0,00</v>
      </c>
      <c r="H30" s="137">
        <f t="shared" si="0"/>
        <v>0</v>
      </c>
    </row>
    <row r="31" spans="2:8">
      <c r="B31" s="75" t="s">
        <v>47</v>
      </c>
      <c r="C31" s="119">
        <f>'SIMULADOR PTMO'!F13/4</f>
        <v>0</v>
      </c>
      <c r="D31" s="120">
        <f>C31</f>
        <v>0</v>
      </c>
      <c r="E31" s="120">
        <f t="shared" si="4"/>
        <v>0</v>
      </c>
      <c r="F31" s="121">
        <f t="shared" si="4"/>
        <v>0</v>
      </c>
      <c r="H31" s="137">
        <f t="shared" si="0"/>
        <v>0</v>
      </c>
    </row>
    <row r="32" spans="2:8">
      <c r="B32" s="75" t="s">
        <v>48</v>
      </c>
      <c r="C32" s="228">
        <f>0.21*(C15+C22+C23+C24+C25+C26+C28+C29)</f>
        <v>0</v>
      </c>
      <c r="D32" s="229">
        <f>0.21*(D15+D22+D23+D24+D25+D26+D28+D29)</f>
        <v>0</v>
      </c>
      <c r="E32" s="229">
        <f>0.21*(E15+E22+E23+E24+E25+E26+E28+E29)</f>
        <v>0</v>
      </c>
      <c r="F32" s="230">
        <f>0.21*(F15+F22+F23+F24+F25+F26+F28+F29)</f>
        <v>0</v>
      </c>
      <c r="H32" s="137">
        <f>C32+D32+E32+F32</f>
        <v>0</v>
      </c>
    </row>
    <row r="33" spans="2:8" ht="15.6" thickBot="1">
      <c r="B33" s="76" t="s">
        <v>130</v>
      </c>
      <c r="C33" s="125"/>
      <c r="D33" s="126"/>
      <c r="E33" s="126"/>
      <c r="F33" s="127"/>
      <c r="G33" s="52"/>
      <c r="H33" s="137">
        <f t="shared" si="0"/>
        <v>0</v>
      </c>
    </row>
    <row r="34" spans="2:8" ht="16.2" thickBot="1">
      <c r="B34" s="128" t="s">
        <v>49</v>
      </c>
      <c r="C34" s="129">
        <f>SUM(C15:C33)</f>
        <v>0</v>
      </c>
      <c r="D34" s="129">
        <f>SUM(D15:D33)</f>
        <v>0</v>
      </c>
      <c r="E34" s="129">
        <f>SUM(E15:E33)</f>
        <v>0</v>
      </c>
      <c r="F34" s="129">
        <f>SUM(F15:F33)</f>
        <v>0</v>
      </c>
      <c r="H34" s="137">
        <f>F34+E34+D34+C34</f>
        <v>0</v>
      </c>
    </row>
    <row r="35" spans="2:8" ht="31.8" thickBot="1">
      <c r="B35" s="130" t="s">
        <v>50</v>
      </c>
      <c r="C35" s="131">
        <f>C12-C34</f>
        <v>0</v>
      </c>
      <c r="D35" s="131">
        <f>D12-D34</f>
        <v>0</v>
      </c>
      <c r="E35" s="131">
        <f>E12-E34</f>
        <v>0</v>
      </c>
      <c r="F35" s="131">
        <f>F12-F34</f>
        <v>0</v>
      </c>
      <c r="H35" s="137">
        <f>C35+D35+E35+F35</f>
        <v>0</v>
      </c>
    </row>
    <row r="36" spans="2:8" ht="16.2" thickBot="1">
      <c r="B36" s="133" t="s">
        <v>51</v>
      </c>
      <c r="C36" s="132">
        <f>C8-C32</f>
        <v>0</v>
      </c>
      <c r="D36" s="132">
        <f>D8-D32</f>
        <v>0</v>
      </c>
      <c r="E36" s="132">
        <f>E8-E32</f>
        <v>0</v>
      </c>
      <c r="F36" s="132">
        <f>F8-F32</f>
        <v>0</v>
      </c>
      <c r="H36" s="137">
        <f>C36+D36+E36+F36</f>
        <v>0</v>
      </c>
    </row>
    <row r="37" spans="2:8" ht="16.2" thickBot="1">
      <c r="B37" s="133" t="s">
        <v>52</v>
      </c>
      <c r="C37" s="132"/>
      <c r="D37" s="132">
        <f>C38</f>
        <v>0</v>
      </c>
      <c r="E37" s="132">
        <f>D38</f>
        <v>0</v>
      </c>
      <c r="F37" s="132">
        <f>E38</f>
        <v>0</v>
      </c>
    </row>
    <row r="38" spans="2:8" ht="16.2" thickBot="1">
      <c r="B38" s="134" t="s">
        <v>53</v>
      </c>
      <c r="C38" s="135">
        <f>C35-C36</f>
        <v>0</v>
      </c>
      <c r="D38" s="134">
        <f>D35-D36+D37</f>
        <v>0</v>
      </c>
      <c r="E38" s="135">
        <f>E35-E36+E37</f>
        <v>0</v>
      </c>
      <c r="F38" s="134">
        <f>F35-F36+F37</f>
        <v>0</v>
      </c>
    </row>
    <row r="46" spans="2:8">
      <c r="B46" s="61"/>
      <c r="C46" s="61"/>
      <c r="D46" s="61"/>
      <c r="E46" s="61"/>
      <c r="F46" s="61"/>
      <c r="G46" s="61"/>
    </row>
    <row r="47" spans="2:8">
      <c r="B47" s="61"/>
      <c r="C47" s="61"/>
      <c r="D47" s="61"/>
      <c r="E47" s="61"/>
      <c r="F47" s="61"/>
      <c r="G47" s="61"/>
    </row>
    <row r="48" spans="2:8">
      <c r="B48" s="61"/>
      <c r="C48" s="61"/>
      <c r="D48" s="61"/>
      <c r="E48" s="61"/>
      <c r="F48" s="61"/>
      <c r="G48" s="61"/>
    </row>
    <row r="49" spans="2:7">
      <c r="B49" s="61"/>
      <c r="C49" s="61"/>
      <c r="D49" s="61"/>
      <c r="E49" s="61"/>
      <c r="F49" s="61"/>
      <c r="G49" s="61"/>
    </row>
    <row r="50" spans="2:7">
      <c r="B50" s="61"/>
      <c r="C50" s="61"/>
      <c r="D50" s="61"/>
      <c r="E50" s="61"/>
      <c r="F50" s="61"/>
      <c r="G50" s="61"/>
    </row>
    <row r="51" spans="2:7">
      <c r="B51" s="61"/>
      <c r="C51" s="61"/>
      <c r="D51" s="61"/>
      <c r="E51" s="61"/>
      <c r="F51" s="61"/>
      <c r="G51" s="61"/>
    </row>
    <row r="52" spans="2:7">
      <c r="B52" s="61"/>
      <c r="C52" s="61"/>
      <c r="D52" s="61"/>
      <c r="E52" s="61"/>
      <c r="F52" s="61"/>
      <c r="G52" s="61"/>
    </row>
    <row r="53" spans="2:7">
      <c r="B53" s="61"/>
      <c r="C53" s="61"/>
      <c r="D53" s="61"/>
      <c r="E53" s="61"/>
      <c r="F53" s="61"/>
      <c r="G53" s="61"/>
    </row>
  </sheetData>
  <mergeCells count="5">
    <mergeCell ref="B4:F4"/>
    <mergeCell ref="B14:F14"/>
    <mergeCell ref="B6:F6"/>
    <mergeCell ref="B2:F2"/>
    <mergeCell ref="B13:F13"/>
  </mergeCells>
  <phoneticPr fontId="0" type="noConversion"/>
  <pageMargins left="0.47244094488188981" right="0.15748031496062992" top="0.19685039370078741" bottom="0.98425196850393704" header="0.23622047244094491" footer="0"/>
  <pageSetup paperSize="9" orientation="portrait" horizontalDpi="4294967293" r:id="rId1"/>
  <headerFooter>
    <oddHeader>&amp;C&amp;G</oddHeader>
  </headerFooter>
  <ignoredErrors>
    <ignoredError sqref="C31:F31 D30:F30" unlockedFormula="1"/>
    <ignoredError sqref="H9" 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F56"/>
  <sheetViews>
    <sheetView showGridLines="0" zoomScaleNormal="100" workbookViewId="0">
      <selection activeCell="E8" sqref="E8"/>
    </sheetView>
  </sheetViews>
  <sheetFormatPr baseColWidth="10" defaultColWidth="11.44140625" defaultRowHeight="17.25" customHeight="1"/>
  <cols>
    <col min="1" max="1" width="11.44140625" style="4"/>
    <col min="2" max="2" width="12.44140625" style="4" customWidth="1"/>
    <col min="3" max="3" width="47.6640625" style="4" customWidth="1"/>
    <col min="4" max="4" width="32.33203125" style="4" customWidth="1"/>
    <col min="5" max="5" width="63" style="4" customWidth="1"/>
    <col min="6" max="6" width="11.88671875" style="4" bestFit="1" customWidth="1"/>
    <col min="7" max="16384" width="11.44140625" style="4"/>
  </cols>
  <sheetData>
    <row r="1" spans="2:5" ht="22.5" customHeight="1" thickBot="1"/>
    <row r="2" spans="2:5" ht="17.25" customHeight="1" thickBot="1">
      <c r="B2" s="240" t="s">
        <v>196</v>
      </c>
      <c r="C2" s="241"/>
      <c r="D2" s="242"/>
    </row>
    <row r="3" spans="2:5" ht="17.25" customHeight="1" thickBot="1">
      <c r="B3" s="319" t="s">
        <v>56</v>
      </c>
      <c r="C3" s="320"/>
      <c r="D3" s="321"/>
    </row>
    <row r="4" spans="2:5" ht="6.75" customHeight="1" thickBot="1">
      <c r="B4" s="140"/>
      <c r="C4" s="139"/>
    </row>
    <row r="5" spans="2:5" ht="17.25" customHeight="1" thickBot="1">
      <c r="B5" s="311" t="s">
        <v>57</v>
      </c>
      <c r="C5" s="312"/>
      <c r="D5" s="313"/>
    </row>
    <row r="6" spans="2:5" ht="12" customHeight="1" thickBot="1">
      <c r="B6" s="141"/>
      <c r="C6" s="141"/>
      <c r="D6" s="142"/>
    </row>
    <row r="7" spans="2:5" s="3" customFormat="1" ht="17.25" customHeight="1" thickBot="1">
      <c r="B7" s="309" t="s">
        <v>131</v>
      </c>
      <c r="C7" s="310"/>
      <c r="D7" s="151" t="s">
        <v>58</v>
      </c>
      <c r="E7" s="143"/>
    </row>
    <row r="8" spans="2:5" ht="8.25" customHeight="1">
      <c r="B8" s="152"/>
      <c r="C8" s="153"/>
      <c r="D8" s="163"/>
    </row>
    <row r="9" spans="2:5" ht="17.25" customHeight="1">
      <c r="B9" s="154" t="s">
        <v>59</v>
      </c>
      <c r="C9" s="155"/>
      <c r="D9" s="164"/>
    </row>
    <row r="10" spans="2:5" s="3" customFormat="1" ht="17.25" customHeight="1">
      <c r="B10" s="156"/>
      <c r="C10" s="157" t="s">
        <v>201</v>
      </c>
      <c r="D10" s="165"/>
    </row>
    <row r="11" spans="2:5" ht="17.25" customHeight="1">
      <c r="B11" s="158"/>
      <c r="C11" s="155" t="s">
        <v>60</v>
      </c>
      <c r="D11" s="164"/>
    </row>
    <row r="12" spans="2:5" ht="17.25" customHeight="1">
      <c r="B12" s="158"/>
      <c r="C12" s="155" t="s">
        <v>61</v>
      </c>
      <c r="D12" s="166">
        <f>-'CUENTA DE RESULTADOS'!C32</f>
        <v>0</v>
      </c>
    </row>
    <row r="13" spans="2:5" ht="17.25" customHeight="1">
      <c r="B13" s="158"/>
      <c r="C13" s="159" t="s">
        <v>62</v>
      </c>
      <c r="D13" s="164"/>
    </row>
    <row r="14" spans="2:5" ht="17.25" customHeight="1">
      <c r="B14" s="158"/>
      <c r="C14" s="159" t="s">
        <v>63</v>
      </c>
      <c r="D14" s="166">
        <f>'INVERSION FINANCIACION'!C15</f>
        <v>0</v>
      </c>
    </row>
    <row r="15" spans="2:5" ht="17.25" customHeight="1">
      <c r="B15" s="158"/>
      <c r="C15" s="159" t="s">
        <v>64</v>
      </c>
      <c r="D15" s="164"/>
    </row>
    <row r="16" spans="2:5" s="3" customFormat="1" ht="17.25" customHeight="1">
      <c r="B16" s="156"/>
      <c r="C16" s="160" t="s">
        <v>211</v>
      </c>
      <c r="D16" s="167">
        <f>'INVERSION FINANCIACION'!C8</f>
        <v>0</v>
      </c>
    </row>
    <row r="17" spans="2:5" ht="17.25" customHeight="1">
      <c r="B17" s="158"/>
      <c r="C17" s="155" t="s">
        <v>29</v>
      </c>
      <c r="D17" s="164"/>
    </row>
    <row r="18" spans="2:5" ht="17.25" customHeight="1">
      <c r="B18" s="158"/>
      <c r="C18" s="155" t="s">
        <v>61</v>
      </c>
      <c r="D18" s="166">
        <f>-'CUENTA DE RESULTADOS'!C31</f>
        <v>0</v>
      </c>
    </row>
    <row r="19" spans="2:5" ht="17.25" customHeight="1">
      <c r="B19" s="158"/>
      <c r="C19" s="159" t="s">
        <v>65</v>
      </c>
      <c r="D19" s="166">
        <f>'INVERSION FINANCIACION'!C7</f>
        <v>0</v>
      </c>
    </row>
    <row r="20" spans="2:5" s="3" customFormat="1" ht="17.25" customHeight="1">
      <c r="B20" s="156"/>
      <c r="C20" s="160" t="s">
        <v>202</v>
      </c>
      <c r="D20" s="167">
        <f>'INVERSION FINANCIACION'!C9</f>
        <v>0</v>
      </c>
    </row>
    <row r="21" spans="2:5" ht="17.25" customHeight="1">
      <c r="B21" s="158"/>
      <c r="C21" s="159" t="s">
        <v>66</v>
      </c>
      <c r="D21" s="166">
        <f>'INVERSION FINANCIACION'!C10</f>
        <v>0</v>
      </c>
    </row>
    <row r="22" spans="2:5" ht="17.25" customHeight="1">
      <c r="B22" s="158"/>
      <c r="C22" s="159" t="s">
        <v>212</v>
      </c>
      <c r="D22" s="166">
        <f>'INVERSION FINANCIACION'!C11</f>
        <v>0</v>
      </c>
    </row>
    <row r="23" spans="2:5" ht="17.25" customHeight="1">
      <c r="B23" s="158"/>
      <c r="C23" s="159" t="s">
        <v>68</v>
      </c>
      <c r="D23" s="166">
        <f>'INVERSION FINANCIACION'!C12</f>
        <v>0</v>
      </c>
    </row>
    <row r="24" spans="2:5" ht="17.25" customHeight="1">
      <c r="B24" s="158"/>
      <c r="C24" s="159" t="s">
        <v>67</v>
      </c>
      <c r="D24" s="166">
        <f>'INVERSION FINANCIACION'!C14</f>
        <v>0</v>
      </c>
    </row>
    <row r="25" spans="2:5" s="3" customFormat="1" ht="17.25" customHeight="1">
      <c r="B25" s="156"/>
      <c r="C25" s="160" t="s">
        <v>213</v>
      </c>
      <c r="D25" s="167">
        <f>'INVERSION FINANCIACION'!C13</f>
        <v>0</v>
      </c>
    </row>
    <row r="26" spans="2:5" s="3" customFormat="1" ht="17.25" customHeight="1">
      <c r="B26" s="156"/>
      <c r="C26" s="157" t="s">
        <v>132</v>
      </c>
      <c r="D26" s="165"/>
      <c r="E26" s="143"/>
    </row>
    <row r="27" spans="2:5" ht="17.25" customHeight="1">
      <c r="B27" s="158"/>
      <c r="C27" s="159" t="s">
        <v>69</v>
      </c>
      <c r="D27" s="164"/>
    </row>
    <row r="28" spans="2:5" ht="17.25" customHeight="1" thickBot="1">
      <c r="B28" s="161"/>
      <c r="C28" s="162" t="s">
        <v>70</v>
      </c>
      <c r="D28" s="168"/>
    </row>
    <row r="29" spans="2:5" s="145" customFormat="1" ht="17.25" customHeight="1" thickBot="1">
      <c r="B29" s="305" t="s">
        <v>133</v>
      </c>
      <c r="C29" s="306"/>
      <c r="D29" s="169">
        <f>SUM(D10:D28)</f>
        <v>0</v>
      </c>
      <c r="E29" s="144"/>
    </row>
    <row r="30" spans="2:5" s="3" customFormat="1" ht="17.25" customHeight="1" thickBot="1">
      <c r="B30" s="309" t="s">
        <v>134</v>
      </c>
      <c r="C30" s="310"/>
      <c r="D30" s="151" t="s">
        <v>136</v>
      </c>
      <c r="E30" s="143"/>
    </row>
    <row r="31" spans="2:5" ht="6.75" customHeight="1">
      <c r="B31" s="152"/>
      <c r="C31" s="153"/>
      <c r="D31" s="172"/>
    </row>
    <row r="32" spans="2:5" ht="17.25" customHeight="1">
      <c r="B32" s="158"/>
      <c r="C32" s="155" t="s">
        <v>71</v>
      </c>
      <c r="D32" s="164"/>
      <c r="E32" s="138"/>
    </row>
    <row r="33" spans="2:6" ht="17.25" customHeight="1">
      <c r="B33" s="158"/>
      <c r="C33" s="159" t="s">
        <v>78</v>
      </c>
      <c r="D33" s="166">
        <f>'CUENTA DE RESULTADOS'!C7+'CUENTA DE RESULTADOS'!C14</f>
        <v>0</v>
      </c>
    </row>
    <row r="34" spans="2:6" ht="17.25" customHeight="1">
      <c r="B34" s="158"/>
      <c r="C34" s="155" t="s">
        <v>72</v>
      </c>
      <c r="D34" s="164"/>
    </row>
    <row r="35" spans="2:6" ht="17.25" customHeight="1">
      <c r="B35" s="158"/>
      <c r="C35" s="159" t="s">
        <v>73</v>
      </c>
      <c r="D35" s="164"/>
      <c r="E35" s="146"/>
    </row>
    <row r="36" spans="2:6" s="3" customFormat="1" ht="17.25" customHeight="1">
      <c r="B36" s="156"/>
      <c r="C36" s="160" t="s">
        <v>214</v>
      </c>
      <c r="D36" s="165"/>
      <c r="E36" s="147"/>
    </row>
    <row r="37" spans="2:6" ht="17.25" customHeight="1">
      <c r="B37" s="158"/>
      <c r="C37" s="155" t="s">
        <v>74</v>
      </c>
      <c r="D37" s="164"/>
    </row>
    <row r="38" spans="2:6" ht="17.25" customHeight="1">
      <c r="B38" s="158"/>
      <c r="C38" s="159" t="s">
        <v>75</v>
      </c>
      <c r="D38" s="166">
        <f>TESORERIA!F38</f>
        <v>0</v>
      </c>
    </row>
    <row r="39" spans="2:6" ht="17.25" customHeight="1">
      <c r="B39" s="158"/>
      <c r="C39" s="159" t="s">
        <v>76</v>
      </c>
      <c r="D39" s="164"/>
    </row>
    <row r="40" spans="2:6" s="3" customFormat="1" ht="17.25" customHeight="1" thickBot="1">
      <c r="B40" s="170"/>
      <c r="C40" s="171" t="s">
        <v>135</v>
      </c>
      <c r="D40" s="173"/>
    </row>
    <row r="41" spans="2:6" s="148" customFormat="1" ht="17.25" customHeight="1" thickBot="1">
      <c r="B41" s="305" t="s">
        <v>137</v>
      </c>
      <c r="C41" s="306"/>
      <c r="D41" s="169">
        <f>SUM(D31:D40)</f>
        <v>0</v>
      </c>
      <c r="E41" s="144"/>
    </row>
    <row r="42" spans="2:6" s="148" customFormat="1" ht="17.25" customHeight="1" thickBot="1">
      <c r="B42" s="307" t="s">
        <v>77</v>
      </c>
      <c r="C42" s="308"/>
      <c r="D42" s="174">
        <f>D29+D41</f>
        <v>0</v>
      </c>
      <c r="F42" s="149"/>
    </row>
    <row r="43" spans="2:6" ht="17.25" customHeight="1">
      <c r="D43" s="150"/>
    </row>
    <row r="48" spans="2:6" ht="17.25" customHeight="1">
      <c r="B48" s="138"/>
      <c r="C48" s="138"/>
      <c r="D48" s="138"/>
      <c r="E48" s="138"/>
    </row>
    <row r="49" spans="2:5" ht="17.25" customHeight="1">
      <c r="B49" s="138"/>
      <c r="C49" s="138"/>
      <c r="D49" s="138"/>
      <c r="E49" s="138"/>
    </row>
    <row r="50" spans="2:5" ht="17.25" customHeight="1">
      <c r="B50" s="138"/>
      <c r="C50" s="138"/>
      <c r="D50" s="138"/>
      <c r="E50" s="138"/>
    </row>
    <row r="51" spans="2:5" ht="17.25" customHeight="1">
      <c r="B51" s="138"/>
      <c r="C51" s="138"/>
      <c r="D51" s="138"/>
      <c r="E51" s="139"/>
    </row>
    <row r="52" spans="2:5" ht="17.25" customHeight="1">
      <c r="B52" s="138"/>
      <c r="C52" s="138"/>
      <c r="D52" s="138"/>
      <c r="E52" s="138"/>
    </row>
    <row r="53" spans="2:5" ht="17.25" customHeight="1">
      <c r="B53" s="138"/>
      <c r="C53" s="138"/>
      <c r="D53" s="138"/>
      <c r="E53" s="138"/>
    </row>
    <row r="54" spans="2:5" ht="17.25" customHeight="1">
      <c r="B54" s="138"/>
      <c r="C54" s="138"/>
      <c r="D54" s="138"/>
      <c r="E54" s="138"/>
    </row>
    <row r="55" spans="2:5" ht="17.25" customHeight="1">
      <c r="B55" s="138"/>
      <c r="C55" s="138"/>
      <c r="D55" s="138"/>
      <c r="E55" s="138"/>
    </row>
    <row r="56" spans="2:5" ht="17.25" customHeight="1">
      <c r="B56" s="138"/>
      <c r="C56" s="138"/>
      <c r="D56" s="138"/>
      <c r="E56" s="138"/>
    </row>
  </sheetData>
  <mergeCells count="8">
    <mergeCell ref="B41:C41"/>
    <mergeCell ref="B42:C42"/>
    <mergeCell ref="B30:C30"/>
    <mergeCell ref="B5:D5"/>
    <mergeCell ref="B2:D2"/>
    <mergeCell ref="B3:D3"/>
    <mergeCell ref="B7:C7"/>
    <mergeCell ref="B29:C29"/>
  </mergeCells>
  <phoneticPr fontId="0" type="noConversion"/>
  <pageMargins left="0.37" right="0.24" top="0.46" bottom="1" header="0.17" footer="0"/>
  <pageSetup paperSize="9" orientation="portrait" horizontalDpi="4294967293" r:id="rId1"/>
  <headerFooter>
    <oddHeader>&amp;C&amp;G</oddHeader>
    <oddFooter xml:space="preserve">&amp;R&amp;8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K50"/>
  <sheetViews>
    <sheetView showGridLines="0" zoomScale="90" zoomScaleNormal="90" workbookViewId="0">
      <selection activeCell="B2" sqref="B2:E2"/>
    </sheetView>
  </sheetViews>
  <sheetFormatPr baseColWidth="10" defaultColWidth="11.44140625" defaultRowHeight="15" customHeight="1"/>
  <cols>
    <col min="1" max="1" width="11.44140625" style="4"/>
    <col min="2" max="2" width="15.44140625" style="4" customWidth="1"/>
    <col min="3" max="3" width="47.6640625" style="4" customWidth="1"/>
    <col min="4" max="4" width="9.5546875" style="4" bestFit="1" customWidth="1"/>
    <col min="5" max="5" width="20.5546875" style="4" customWidth="1"/>
    <col min="6" max="16384" width="11.44140625" style="4"/>
  </cols>
  <sheetData>
    <row r="1" spans="2:11" ht="24" customHeight="1" thickBot="1"/>
    <row r="2" spans="2:11" s="148" customFormat="1" ht="27" customHeight="1" thickBot="1">
      <c r="B2" s="319" t="s">
        <v>79</v>
      </c>
      <c r="C2" s="320"/>
      <c r="D2" s="320"/>
      <c r="E2" s="321"/>
    </row>
    <row r="3" spans="2:11" ht="15" customHeight="1">
      <c r="B3" s="180"/>
      <c r="C3" s="181"/>
      <c r="D3" s="182"/>
      <c r="E3" s="188"/>
    </row>
    <row r="4" spans="2:11" s="3" customFormat="1" ht="15" customHeight="1">
      <c r="B4" s="183" t="s">
        <v>140</v>
      </c>
      <c r="C4" s="176"/>
      <c r="D4" s="184"/>
      <c r="E4" s="189"/>
    </row>
    <row r="5" spans="2:11" ht="15" customHeight="1">
      <c r="B5" s="156"/>
      <c r="C5" s="176" t="s">
        <v>80</v>
      </c>
      <c r="D5" s="184"/>
      <c r="E5" s="189"/>
    </row>
    <row r="6" spans="2:11" ht="15" customHeight="1">
      <c r="B6" s="156"/>
      <c r="C6" s="177" t="s">
        <v>81</v>
      </c>
      <c r="D6" s="184"/>
      <c r="E6" s="203">
        <v>52</v>
      </c>
    </row>
    <row r="7" spans="2:11" ht="15" customHeight="1">
      <c r="B7" s="156"/>
      <c r="C7" s="177" t="s">
        <v>85</v>
      </c>
      <c r="D7" s="184"/>
      <c r="E7" s="203">
        <v>522</v>
      </c>
      <c r="F7" s="3"/>
      <c r="G7" s="3"/>
      <c r="H7" s="3"/>
      <c r="I7" s="3"/>
      <c r="J7" s="3"/>
      <c r="K7" s="3"/>
    </row>
    <row r="8" spans="2:11" ht="15" customHeight="1">
      <c r="B8" s="156"/>
      <c r="C8" s="178" t="s">
        <v>138</v>
      </c>
      <c r="D8" s="184"/>
      <c r="E8" s="203">
        <f>'INVERSION FINANCIACION'!C31+'INVERSION FINANCIACION'!C32</f>
        <v>0</v>
      </c>
      <c r="F8" s="3"/>
      <c r="G8" s="3"/>
      <c r="H8" s="3"/>
      <c r="I8" s="3"/>
      <c r="J8" s="3"/>
      <c r="K8" s="3"/>
    </row>
    <row r="9" spans="2:11" ht="15" customHeight="1">
      <c r="B9" s="156"/>
      <c r="C9" s="178" t="s">
        <v>139</v>
      </c>
      <c r="D9" s="184"/>
      <c r="E9" s="203">
        <f>'INVERSION FINANCIACION'!C20</f>
        <v>0</v>
      </c>
    </row>
    <row r="10" spans="2:11" ht="15" customHeight="1">
      <c r="B10" s="156"/>
      <c r="C10" s="178"/>
      <c r="D10" s="184"/>
      <c r="E10" s="204"/>
    </row>
    <row r="11" spans="2:11" ht="15" customHeight="1">
      <c r="B11" s="183" t="s">
        <v>141</v>
      </c>
      <c r="C11" s="179"/>
      <c r="D11" s="184"/>
      <c r="E11" s="204"/>
      <c r="F11" s="3"/>
      <c r="G11" s="3"/>
      <c r="H11" s="3"/>
      <c r="I11" s="3"/>
      <c r="J11" s="3"/>
      <c r="K11" s="3"/>
    </row>
    <row r="12" spans="2:11" ht="15" customHeight="1">
      <c r="B12" s="156"/>
      <c r="C12" s="176" t="s">
        <v>142</v>
      </c>
      <c r="D12" s="184"/>
      <c r="E12" s="204">
        <f>'SIMULADOR PTMO'!C25</f>
        <v>0</v>
      </c>
      <c r="F12" s="3"/>
      <c r="G12" s="3"/>
      <c r="H12" s="3"/>
      <c r="I12" s="3"/>
      <c r="J12" s="3"/>
      <c r="K12" s="3"/>
    </row>
    <row r="13" spans="2:11" ht="15" customHeight="1">
      <c r="B13" s="156"/>
      <c r="C13" s="176" t="s">
        <v>207</v>
      </c>
      <c r="D13" s="184"/>
      <c r="E13" s="205"/>
      <c r="F13" s="3"/>
      <c r="G13" s="3"/>
      <c r="H13" s="3"/>
      <c r="I13" s="3"/>
      <c r="J13" s="3"/>
      <c r="K13" s="3"/>
    </row>
    <row r="14" spans="2:11" ht="15" customHeight="1">
      <c r="B14" s="156"/>
      <c r="C14" s="176"/>
      <c r="D14" s="184"/>
      <c r="E14" s="205"/>
      <c r="F14" s="3"/>
      <c r="G14" s="3"/>
      <c r="H14" s="3"/>
      <c r="I14" s="3"/>
      <c r="J14" s="3"/>
      <c r="K14" s="3"/>
    </row>
    <row r="15" spans="2:11" s="3" customFormat="1" ht="15" customHeight="1">
      <c r="B15" s="183" t="s">
        <v>143</v>
      </c>
      <c r="C15" s="179"/>
      <c r="D15" s="184"/>
      <c r="E15" s="204"/>
    </row>
    <row r="16" spans="2:11" s="3" customFormat="1" ht="15" customHeight="1">
      <c r="B16" s="156"/>
      <c r="C16" s="176" t="s">
        <v>144</v>
      </c>
      <c r="D16" s="184"/>
      <c r="E16" s="204"/>
    </row>
    <row r="17" spans="2:10" s="3" customFormat="1" ht="15" customHeight="1">
      <c r="B17" s="156"/>
      <c r="C17" s="176" t="s">
        <v>208</v>
      </c>
      <c r="D17" s="184"/>
      <c r="E17" s="203">
        <f>'INVERSION FINANCIACION'!C29</f>
        <v>841</v>
      </c>
    </row>
    <row r="18" spans="2:10" s="3" customFormat="1" ht="15" customHeight="1">
      <c r="B18" s="156"/>
      <c r="C18" s="176" t="s">
        <v>145</v>
      </c>
      <c r="D18" s="185"/>
      <c r="E18" s="205"/>
    </row>
    <row r="19" spans="2:10" s="3" customFormat="1" ht="15" customHeight="1">
      <c r="B19" s="156"/>
      <c r="C19" s="176" t="s">
        <v>149</v>
      </c>
      <c r="D19" s="185"/>
      <c r="E19" s="205"/>
    </row>
    <row r="20" spans="2:10" s="3" customFormat="1" ht="15" customHeight="1">
      <c r="B20" s="156"/>
      <c r="C20" s="176" t="s">
        <v>146</v>
      </c>
      <c r="D20" s="185"/>
      <c r="E20" s="204"/>
    </row>
    <row r="21" spans="2:10" s="3" customFormat="1" ht="15" customHeight="1">
      <c r="B21" s="156"/>
      <c r="C21" s="176" t="s">
        <v>147</v>
      </c>
      <c r="D21" s="185"/>
      <c r="E21" s="204"/>
    </row>
    <row r="22" spans="2:10" ht="15" customHeight="1">
      <c r="B22" s="156"/>
      <c r="C22" s="176" t="s">
        <v>209</v>
      </c>
      <c r="D22" s="184"/>
      <c r="E22" s="204">
        <f>TESORERIA!H36</f>
        <v>0</v>
      </c>
    </row>
    <row r="23" spans="2:10" ht="15" customHeight="1" thickBot="1">
      <c r="B23" s="170"/>
      <c r="C23" s="186" t="s">
        <v>210</v>
      </c>
      <c r="D23" s="187"/>
      <c r="E23" s="206"/>
      <c r="F23" s="3"/>
      <c r="G23" s="3"/>
      <c r="H23" s="3"/>
      <c r="I23" s="3"/>
      <c r="J23" s="3"/>
    </row>
    <row r="24" spans="2:10" s="145" customFormat="1" ht="15" customHeight="1" thickBot="1">
      <c r="B24" s="307" t="s">
        <v>148</v>
      </c>
      <c r="C24" s="308"/>
      <c r="D24" s="174"/>
      <c r="E24" s="207">
        <f>SUM(E6:E23)</f>
        <v>1415</v>
      </c>
    </row>
    <row r="25" spans="2:10" s="3" customFormat="1" ht="15" customHeight="1">
      <c r="B25" s="139"/>
      <c r="C25" s="139"/>
      <c r="D25" s="139"/>
      <c r="E25" s="139"/>
    </row>
    <row r="26" spans="2:10" s="3" customFormat="1" ht="15" customHeight="1">
      <c r="B26" s="139"/>
      <c r="C26" s="139"/>
      <c r="D26" s="175"/>
      <c r="E26" s="139"/>
    </row>
    <row r="27" spans="2:10" s="3" customFormat="1" ht="15" customHeight="1">
      <c r="B27" s="139"/>
      <c r="C27" s="139"/>
      <c r="D27" s="139"/>
      <c r="E27" s="139"/>
    </row>
    <row r="50" spans="2:4" ht="15" customHeight="1">
      <c r="B50" s="138"/>
      <c r="C50" s="138"/>
      <c r="D50" s="138"/>
    </row>
  </sheetData>
  <mergeCells count="2">
    <mergeCell ref="B2:E2"/>
    <mergeCell ref="B24:C24"/>
  </mergeCells>
  <phoneticPr fontId="0" type="noConversion"/>
  <pageMargins left="0.44" right="0.24" top="0.53" bottom="1" header="0.17" footer="0"/>
  <pageSetup paperSize="9" orientation="portrait" horizontalDpi="4294967293" verticalDpi="30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I108"/>
  <sheetViews>
    <sheetView showGridLines="0" zoomScaleNormal="100" workbookViewId="0">
      <selection activeCell="I12" sqref="I12"/>
    </sheetView>
  </sheetViews>
  <sheetFormatPr baseColWidth="10" defaultColWidth="11.44140625" defaultRowHeight="15"/>
  <cols>
    <col min="1" max="1" width="9.6640625" style="4" customWidth="1"/>
    <col min="2" max="2" width="22.109375" style="4" bestFit="1" customWidth="1"/>
    <col min="3" max="3" width="13" style="146" customWidth="1"/>
    <col min="4" max="4" width="15.6640625" style="4" bestFit="1" customWidth="1"/>
    <col min="5" max="5" width="15.109375" style="4" customWidth="1"/>
    <col min="6" max="6" width="17.109375" style="4" customWidth="1"/>
    <col min="7" max="7" width="13.5546875" style="4" customWidth="1"/>
    <col min="8" max="8" width="18.109375" style="4" customWidth="1"/>
    <col min="9" max="9" width="14.44140625" style="4" bestFit="1" customWidth="1"/>
    <col min="10" max="16384" width="11.44140625" style="4"/>
  </cols>
  <sheetData>
    <row r="1" spans="2:9" ht="30.75" customHeight="1" thickBot="1">
      <c r="B1" s="2"/>
      <c r="C1" s="191"/>
      <c r="D1" s="190"/>
      <c r="E1" s="2"/>
      <c r="F1" s="2"/>
      <c r="G1" s="2"/>
    </row>
    <row r="2" spans="2:9" ht="26.25" customHeight="1" thickBot="1">
      <c r="B2" s="319" t="s">
        <v>159</v>
      </c>
      <c r="C2" s="320"/>
      <c r="D2" s="320"/>
      <c r="E2" s="320"/>
      <c r="F2" s="320"/>
      <c r="G2" s="321"/>
    </row>
    <row r="4" spans="2:9" ht="15.6" thickBot="1"/>
    <row r="5" spans="2:9" ht="16.2" thickBot="1">
      <c r="B5" s="192" t="s">
        <v>100</v>
      </c>
      <c r="C5" s="225">
        <f>IF('INVERSION FINANCIACION'!C30="",0,'INVERSION FINANCIACION'!C30)</f>
        <v>0</v>
      </c>
    </row>
    <row r="6" spans="2:9" ht="18.75" customHeight="1" thickBot="1">
      <c r="B6" s="192" t="s">
        <v>101</v>
      </c>
      <c r="C6" s="226">
        <v>0</v>
      </c>
      <c r="D6" s="200" t="s">
        <v>158</v>
      </c>
      <c r="E6" s="193"/>
    </row>
    <row r="7" spans="2:9" ht="13.5" customHeight="1" thickBot="1">
      <c r="B7" s="192" t="s">
        <v>102</v>
      </c>
      <c r="C7" s="227">
        <f>C6*12</f>
        <v>0</v>
      </c>
      <c r="E7" s="193"/>
    </row>
    <row r="8" spans="2:9" ht="18" customHeight="1" thickBot="1">
      <c r="B8" s="192" t="s">
        <v>103</v>
      </c>
      <c r="C8" s="226">
        <v>0</v>
      </c>
      <c r="D8" s="200" t="s">
        <v>158</v>
      </c>
      <c r="E8" s="193"/>
    </row>
    <row r="9" spans="2:9" ht="16.2" thickBot="1">
      <c r="B9" s="192" t="s">
        <v>104</v>
      </c>
      <c r="C9" s="227">
        <f>C8/12</f>
        <v>0</v>
      </c>
      <c r="E9" s="193"/>
    </row>
    <row r="10" spans="2:9" ht="15.6">
      <c r="E10" s="193"/>
    </row>
    <row r="11" spans="2:9" ht="19.5" customHeight="1" thickBot="1"/>
    <row r="12" spans="2:9" ht="31.8" thickBot="1">
      <c r="C12" s="4"/>
      <c r="D12" s="55" t="s">
        <v>90</v>
      </c>
      <c r="E12" s="55" t="s">
        <v>98</v>
      </c>
      <c r="F12" s="55" t="s">
        <v>99</v>
      </c>
    </row>
    <row r="13" spans="2:9" ht="16.2" thickBot="1">
      <c r="C13" s="199">
        <v>1</v>
      </c>
      <c r="D13" s="208">
        <f t="shared" ref="D13:D19" si="0">$D$24*12</f>
        <v>0</v>
      </c>
      <c r="E13" s="209">
        <f>SUM(E24:E35)</f>
        <v>0</v>
      </c>
      <c r="F13" s="209">
        <f>D13-E13</f>
        <v>0</v>
      </c>
      <c r="G13" s="194"/>
      <c r="H13" s="195"/>
      <c r="I13" s="195"/>
    </row>
    <row r="14" spans="2:9" ht="16.2" thickBot="1">
      <c r="C14" s="199">
        <v>2</v>
      </c>
      <c r="D14" s="210">
        <f t="shared" si="0"/>
        <v>0</v>
      </c>
      <c r="E14" s="211">
        <f>SUM(E36:E47)</f>
        <v>0</v>
      </c>
      <c r="F14" s="211">
        <f t="shared" ref="F14:F19" si="1">D14-E14</f>
        <v>0</v>
      </c>
      <c r="G14" s="194"/>
      <c r="H14" s="195"/>
      <c r="I14" s="195"/>
    </row>
    <row r="15" spans="2:9" ht="16.2" thickBot="1">
      <c r="C15" s="199">
        <v>3</v>
      </c>
      <c r="D15" s="210">
        <f t="shared" si="0"/>
        <v>0</v>
      </c>
      <c r="E15" s="211">
        <f>SUM(E48:E60)</f>
        <v>0</v>
      </c>
      <c r="F15" s="211">
        <f t="shared" si="1"/>
        <v>0</v>
      </c>
      <c r="G15" s="194"/>
      <c r="H15" s="195"/>
      <c r="I15" s="195"/>
    </row>
    <row r="16" spans="2:9" ht="16.2" thickBot="1">
      <c r="C16" s="199">
        <v>4</v>
      </c>
      <c r="D16" s="210">
        <f t="shared" si="0"/>
        <v>0</v>
      </c>
      <c r="E16" s="211">
        <f>SUM(E60:E71)</f>
        <v>0</v>
      </c>
      <c r="F16" s="211">
        <f t="shared" si="1"/>
        <v>0</v>
      </c>
      <c r="G16" s="194"/>
      <c r="H16" s="195"/>
      <c r="I16" s="195"/>
    </row>
    <row r="17" spans="2:9" ht="16.2" thickBot="1">
      <c r="C17" s="199">
        <v>5</v>
      </c>
      <c r="D17" s="210">
        <f t="shared" si="0"/>
        <v>0</v>
      </c>
      <c r="E17" s="211">
        <f>SUM(E72:E83)</f>
        <v>0</v>
      </c>
      <c r="F17" s="211">
        <f t="shared" si="1"/>
        <v>0</v>
      </c>
      <c r="G17" s="194"/>
      <c r="H17" s="195"/>
      <c r="I17" s="195"/>
    </row>
    <row r="18" spans="2:9" ht="16.2" thickBot="1">
      <c r="C18" s="199">
        <v>6</v>
      </c>
      <c r="D18" s="210">
        <f t="shared" si="0"/>
        <v>0</v>
      </c>
      <c r="E18" s="211">
        <f>SUM(E84:E95)</f>
        <v>0</v>
      </c>
      <c r="F18" s="211">
        <f t="shared" si="1"/>
        <v>0</v>
      </c>
      <c r="G18" s="194"/>
      <c r="H18" s="195"/>
      <c r="I18" s="195"/>
    </row>
    <row r="19" spans="2:9" ht="15.75" customHeight="1" thickBot="1">
      <c r="C19" s="199">
        <v>7</v>
      </c>
      <c r="D19" s="212">
        <f t="shared" si="0"/>
        <v>0</v>
      </c>
      <c r="E19" s="213">
        <f>SUM(E96:E107)</f>
        <v>0</v>
      </c>
      <c r="F19" s="213">
        <f t="shared" si="1"/>
        <v>0</v>
      </c>
    </row>
    <row r="20" spans="2:9" ht="16.5" customHeight="1"/>
    <row r="22" spans="2:9" ht="15.6" thickBot="1"/>
    <row r="23" spans="2:9" ht="31.2">
      <c r="B23" s="55" t="s">
        <v>105</v>
      </c>
      <c r="C23" s="55" t="s">
        <v>106</v>
      </c>
      <c r="D23" s="55" t="s">
        <v>107</v>
      </c>
      <c r="E23" s="55" t="s">
        <v>108</v>
      </c>
      <c r="F23" s="55" t="s">
        <v>109</v>
      </c>
      <c r="G23" s="55" t="s">
        <v>110</v>
      </c>
    </row>
    <row r="24" spans="2:9">
      <c r="B24" s="201">
        <v>1</v>
      </c>
      <c r="C24" s="214">
        <f>C5</f>
        <v>0</v>
      </c>
      <c r="D24" s="214">
        <f>IF(C5=0,0,(C5*C9)/(1-(1+C9)^-C7))</f>
        <v>0</v>
      </c>
      <c r="E24" s="214">
        <f>C24*C9</f>
        <v>0</v>
      </c>
      <c r="F24" s="214">
        <f t="shared" ref="F24:F87" si="2">D24-E24</f>
        <v>0</v>
      </c>
      <c r="G24" s="214">
        <f>F24</f>
        <v>0</v>
      </c>
    </row>
    <row r="25" spans="2:9">
      <c r="B25" s="201">
        <v>2</v>
      </c>
      <c r="C25" s="214">
        <f>C24-G24</f>
        <v>0</v>
      </c>
      <c r="D25" s="214">
        <f t="shared" ref="D25:D56" si="3">$D$24</f>
        <v>0</v>
      </c>
      <c r="E25" s="214">
        <f t="shared" ref="E25:E56" si="4">C25*$C$9</f>
        <v>0</v>
      </c>
      <c r="F25" s="214">
        <f t="shared" si="2"/>
        <v>0</v>
      </c>
      <c r="G25" s="214">
        <f>G24+F25</f>
        <v>0</v>
      </c>
    </row>
    <row r="26" spans="2:9">
      <c r="B26" s="201">
        <v>3</v>
      </c>
      <c r="C26" s="214">
        <f t="shared" ref="C26:C57" si="5">$C$24-G25</f>
        <v>0</v>
      </c>
      <c r="D26" s="214">
        <f t="shared" si="3"/>
        <v>0</v>
      </c>
      <c r="E26" s="214">
        <f t="shared" si="4"/>
        <v>0</v>
      </c>
      <c r="F26" s="214">
        <f t="shared" si="2"/>
        <v>0</v>
      </c>
      <c r="G26" s="214">
        <f>F26+G25</f>
        <v>0</v>
      </c>
    </row>
    <row r="27" spans="2:9">
      <c r="B27" s="201">
        <v>4</v>
      </c>
      <c r="C27" s="214">
        <f t="shared" si="5"/>
        <v>0</v>
      </c>
      <c r="D27" s="214">
        <f t="shared" si="3"/>
        <v>0</v>
      </c>
      <c r="E27" s="214">
        <f t="shared" si="4"/>
        <v>0</v>
      </c>
      <c r="F27" s="214">
        <f t="shared" si="2"/>
        <v>0</v>
      </c>
      <c r="G27" s="214">
        <f>G26+F27</f>
        <v>0</v>
      </c>
    </row>
    <row r="28" spans="2:9">
      <c r="B28" s="201">
        <v>5</v>
      </c>
      <c r="C28" s="214">
        <f t="shared" si="5"/>
        <v>0</v>
      </c>
      <c r="D28" s="214">
        <f t="shared" si="3"/>
        <v>0</v>
      </c>
      <c r="E28" s="214">
        <f t="shared" si="4"/>
        <v>0</v>
      </c>
      <c r="F28" s="214">
        <f t="shared" si="2"/>
        <v>0</v>
      </c>
      <c r="G28" s="214">
        <f>G27+F28</f>
        <v>0</v>
      </c>
    </row>
    <row r="29" spans="2:9">
      <c r="B29" s="201">
        <v>6</v>
      </c>
      <c r="C29" s="214">
        <f t="shared" si="5"/>
        <v>0</v>
      </c>
      <c r="D29" s="214">
        <f t="shared" si="3"/>
        <v>0</v>
      </c>
      <c r="E29" s="214">
        <f t="shared" si="4"/>
        <v>0</v>
      </c>
      <c r="F29" s="214">
        <f t="shared" si="2"/>
        <v>0</v>
      </c>
      <c r="G29" s="214">
        <f>F29+G28</f>
        <v>0</v>
      </c>
    </row>
    <row r="30" spans="2:9">
      <c r="B30" s="201">
        <v>7</v>
      </c>
      <c r="C30" s="214">
        <f t="shared" si="5"/>
        <v>0</v>
      </c>
      <c r="D30" s="214">
        <f t="shared" si="3"/>
        <v>0</v>
      </c>
      <c r="E30" s="214">
        <f t="shared" si="4"/>
        <v>0</v>
      </c>
      <c r="F30" s="214">
        <f t="shared" si="2"/>
        <v>0</v>
      </c>
      <c r="G30" s="214">
        <f>G29+F30</f>
        <v>0</v>
      </c>
    </row>
    <row r="31" spans="2:9">
      <c r="B31" s="201">
        <v>8</v>
      </c>
      <c r="C31" s="214">
        <f t="shared" si="5"/>
        <v>0</v>
      </c>
      <c r="D31" s="214">
        <f t="shared" si="3"/>
        <v>0</v>
      </c>
      <c r="E31" s="214">
        <f t="shared" si="4"/>
        <v>0</v>
      </c>
      <c r="F31" s="214">
        <f t="shared" si="2"/>
        <v>0</v>
      </c>
      <c r="G31" s="214">
        <f>G30+F31</f>
        <v>0</v>
      </c>
    </row>
    <row r="32" spans="2:9">
      <c r="B32" s="201">
        <v>9</v>
      </c>
      <c r="C32" s="214">
        <f t="shared" si="5"/>
        <v>0</v>
      </c>
      <c r="D32" s="214">
        <f t="shared" si="3"/>
        <v>0</v>
      </c>
      <c r="E32" s="214">
        <f t="shared" si="4"/>
        <v>0</v>
      </c>
      <c r="F32" s="214">
        <f t="shared" si="2"/>
        <v>0</v>
      </c>
      <c r="G32" s="214">
        <f>F32+G31</f>
        <v>0</v>
      </c>
    </row>
    <row r="33" spans="2:9">
      <c r="B33" s="201">
        <v>10</v>
      </c>
      <c r="C33" s="214">
        <f t="shared" si="5"/>
        <v>0</v>
      </c>
      <c r="D33" s="214">
        <f t="shared" si="3"/>
        <v>0</v>
      </c>
      <c r="E33" s="214">
        <f t="shared" si="4"/>
        <v>0</v>
      </c>
      <c r="F33" s="214">
        <f t="shared" si="2"/>
        <v>0</v>
      </c>
      <c r="G33" s="214">
        <f>G32+F33</f>
        <v>0</v>
      </c>
    </row>
    <row r="34" spans="2:9">
      <c r="B34" s="201">
        <v>11</v>
      </c>
      <c r="C34" s="214">
        <f t="shared" si="5"/>
        <v>0</v>
      </c>
      <c r="D34" s="214">
        <f t="shared" si="3"/>
        <v>0</v>
      </c>
      <c r="E34" s="214">
        <f t="shared" si="4"/>
        <v>0</v>
      </c>
      <c r="F34" s="214">
        <f t="shared" si="2"/>
        <v>0</v>
      </c>
      <c r="G34" s="214">
        <f>G33+F34</f>
        <v>0</v>
      </c>
      <c r="I34" s="197"/>
    </row>
    <row r="35" spans="2:9">
      <c r="B35" s="201">
        <v>12</v>
      </c>
      <c r="C35" s="214">
        <f t="shared" si="5"/>
        <v>0</v>
      </c>
      <c r="D35" s="214">
        <f t="shared" si="3"/>
        <v>0</v>
      </c>
      <c r="E35" s="214">
        <f t="shared" si="4"/>
        <v>0</v>
      </c>
      <c r="F35" s="214">
        <f t="shared" si="2"/>
        <v>0</v>
      </c>
      <c r="G35" s="214">
        <f>F35+G34</f>
        <v>0</v>
      </c>
    </row>
    <row r="36" spans="2:9">
      <c r="B36" s="201">
        <v>13</v>
      </c>
      <c r="C36" s="214">
        <f t="shared" si="5"/>
        <v>0</v>
      </c>
      <c r="D36" s="214">
        <f t="shared" si="3"/>
        <v>0</v>
      </c>
      <c r="E36" s="214">
        <f t="shared" si="4"/>
        <v>0</v>
      </c>
      <c r="F36" s="214">
        <f t="shared" si="2"/>
        <v>0</v>
      </c>
      <c r="G36" s="214">
        <f>G35+F36</f>
        <v>0</v>
      </c>
    </row>
    <row r="37" spans="2:9">
      <c r="B37" s="201">
        <v>14</v>
      </c>
      <c r="C37" s="214">
        <f t="shared" si="5"/>
        <v>0</v>
      </c>
      <c r="D37" s="214">
        <f t="shared" si="3"/>
        <v>0</v>
      </c>
      <c r="E37" s="214">
        <f t="shared" si="4"/>
        <v>0</v>
      </c>
      <c r="F37" s="214">
        <f t="shared" si="2"/>
        <v>0</v>
      </c>
      <c r="G37" s="214">
        <f>G36+F37</f>
        <v>0</v>
      </c>
    </row>
    <row r="38" spans="2:9">
      <c r="B38" s="201">
        <v>15</v>
      </c>
      <c r="C38" s="214">
        <f t="shared" si="5"/>
        <v>0</v>
      </c>
      <c r="D38" s="214">
        <f t="shared" si="3"/>
        <v>0</v>
      </c>
      <c r="E38" s="214">
        <f t="shared" si="4"/>
        <v>0</v>
      </c>
      <c r="F38" s="214">
        <f t="shared" si="2"/>
        <v>0</v>
      </c>
      <c r="G38" s="214">
        <f>F38+G37</f>
        <v>0</v>
      </c>
    </row>
    <row r="39" spans="2:9">
      <c r="B39" s="201">
        <v>16</v>
      </c>
      <c r="C39" s="214">
        <f t="shared" si="5"/>
        <v>0</v>
      </c>
      <c r="D39" s="214">
        <f t="shared" si="3"/>
        <v>0</v>
      </c>
      <c r="E39" s="214">
        <f t="shared" si="4"/>
        <v>0</v>
      </c>
      <c r="F39" s="214">
        <f t="shared" si="2"/>
        <v>0</v>
      </c>
      <c r="G39" s="214">
        <f>G38+F39</f>
        <v>0</v>
      </c>
    </row>
    <row r="40" spans="2:9">
      <c r="B40" s="201">
        <v>17</v>
      </c>
      <c r="C40" s="214">
        <f t="shared" si="5"/>
        <v>0</v>
      </c>
      <c r="D40" s="214">
        <f t="shared" si="3"/>
        <v>0</v>
      </c>
      <c r="E40" s="214">
        <f t="shared" si="4"/>
        <v>0</v>
      </c>
      <c r="F40" s="214">
        <f t="shared" si="2"/>
        <v>0</v>
      </c>
      <c r="G40" s="214">
        <f>G39+F40</f>
        <v>0</v>
      </c>
    </row>
    <row r="41" spans="2:9">
      <c r="B41" s="201">
        <v>18</v>
      </c>
      <c r="C41" s="214">
        <f t="shared" si="5"/>
        <v>0</v>
      </c>
      <c r="D41" s="214">
        <f t="shared" si="3"/>
        <v>0</v>
      </c>
      <c r="E41" s="214">
        <f t="shared" si="4"/>
        <v>0</v>
      </c>
      <c r="F41" s="214">
        <f t="shared" si="2"/>
        <v>0</v>
      </c>
      <c r="G41" s="214">
        <f>F41+G40</f>
        <v>0</v>
      </c>
    </row>
    <row r="42" spans="2:9">
      <c r="B42" s="201">
        <v>19</v>
      </c>
      <c r="C42" s="214">
        <f t="shared" si="5"/>
        <v>0</v>
      </c>
      <c r="D42" s="214">
        <f t="shared" si="3"/>
        <v>0</v>
      </c>
      <c r="E42" s="214">
        <f t="shared" si="4"/>
        <v>0</v>
      </c>
      <c r="F42" s="214">
        <f t="shared" si="2"/>
        <v>0</v>
      </c>
      <c r="G42" s="214">
        <f>G41+F42</f>
        <v>0</v>
      </c>
    </row>
    <row r="43" spans="2:9">
      <c r="B43" s="201">
        <v>20</v>
      </c>
      <c r="C43" s="214">
        <f t="shared" si="5"/>
        <v>0</v>
      </c>
      <c r="D43" s="214">
        <f t="shared" si="3"/>
        <v>0</v>
      </c>
      <c r="E43" s="214">
        <f t="shared" si="4"/>
        <v>0</v>
      </c>
      <c r="F43" s="214">
        <f t="shared" si="2"/>
        <v>0</v>
      </c>
      <c r="G43" s="214">
        <f>G42+F43</f>
        <v>0</v>
      </c>
    </row>
    <row r="44" spans="2:9">
      <c r="B44" s="201">
        <v>21</v>
      </c>
      <c r="C44" s="214">
        <f t="shared" si="5"/>
        <v>0</v>
      </c>
      <c r="D44" s="214">
        <f t="shared" si="3"/>
        <v>0</v>
      </c>
      <c r="E44" s="214">
        <f t="shared" si="4"/>
        <v>0</v>
      </c>
      <c r="F44" s="214">
        <f t="shared" si="2"/>
        <v>0</v>
      </c>
      <c r="G44" s="214">
        <f>F44+G43</f>
        <v>0</v>
      </c>
    </row>
    <row r="45" spans="2:9">
      <c r="B45" s="201">
        <v>22</v>
      </c>
      <c r="C45" s="214">
        <f t="shared" si="5"/>
        <v>0</v>
      </c>
      <c r="D45" s="214">
        <f t="shared" si="3"/>
        <v>0</v>
      </c>
      <c r="E45" s="214">
        <f t="shared" si="4"/>
        <v>0</v>
      </c>
      <c r="F45" s="214">
        <f t="shared" si="2"/>
        <v>0</v>
      </c>
      <c r="G45" s="214">
        <f>G44+F45</f>
        <v>0</v>
      </c>
    </row>
    <row r="46" spans="2:9">
      <c r="B46" s="201">
        <v>23</v>
      </c>
      <c r="C46" s="214">
        <f t="shared" si="5"/>
        <v>0</v>
      </c>
      <c r="D46" s="214">
        <f t="shared" si="3"/>
        <v>0</v>
      </c>
      <c r="E46" s="214">
        <f t="shared" si="4"/>
        <v>0</v>
      </c>
      <c r="F46" s="214">
        <f t="shared" si="2"/>
        <v>0</v>
      </c>
      <c r="G46" s="214">
        <f>G45+F46</f>
        <v>0</v>
      </c>
    </row>
    <row r="47" spans="2:9">
      <c r="B47" s="201">
        <v>24</v>
      </c>
      <c r="C47" s="214">
        <f t="shared" si="5"/>
        <v>0</v>
      </c>
      <c r="D47" s="214">
        <f t="shared" si="3"/>
        <v>0</v>
      </c>
      <c r="E47" s="214">
        <f t="shared" si="4"/>
        <v>0</v>
      </c>
      <c r="F47" s="214">
        <f t="shared" si="2"/>
        <v>0</v>
      </c>
      <c r="G47" s="214">
        <f>F47+G46</f>
        <v>0</v>
      </c>
    </row>
    <row r="48" spans="2:9">
      <c r="B48" s="201">
        <v>25</v>
      </c>
      <c r="C48" s="214">
        <f t="shared" si="5"/>
        <v>0</v>
      </c>
      <c r="D48" s="214">
        <f t="shared" si="3"/>
        <v>0</v>
      </c>
      <c r="E48" s="214">
        <f t="shared" si="4"/>
        <v>0</v>
      </c>
      <c r="F48" s="214">
        <f t="shared" si="2"/>
        <v>0</v>
      </c>
      <c r="G48" s="214">
        <f>G47+F48</f>
        <v>0</v>
      </c>
    </row>
    <row r="49" spans="2:7">
      <c r="B49" s="201">
        <v>26</v>
      </c>
      <c r="C49" s="214">
        <f t="shared" si="5"/>
        <v>0</v>
      </c>
      <c r="D49" s="214">
        <f t="shared" si="3"/>
        <v>0</v>
      </c>
      <c r="E49" s="214">
        <f t="shared" si="4"/>
        <v>0</v>
      </c>
      <c r="F49" s="214">
        <f t="shared" si="2"/>
        <v>0</v>
      </c>
      <c r="G49" s="214">
        <f>G48+F49</f>
        <v>0</v>
      </c>
    </row>
    <row r="50" spans="2:7">
      <c r="B50" s="201">
        <v>27</v>
      </c>
      <c r="C50" s="214">
        <f t="shared" si="5"/>
        <v>0</v>
      </c>
      <c r="D50" s="214">
        <f t="shared" si="3"/>
        <v>0</v>
      </c>
      <c r="E50" s="214">
        <f t="shared" si="4"/>
        <v>0</v>
      </c>
      <c r="F50" s="214">
        <f t="shared" si="2"/>
        <v>0</v>
      </c>
      <c r="G50" s="214">
        <f>F50+G49</f>
        <v>0</v>
      </c>
    </row>
    <row r="51" spans="2:7">
      <c r="B51" s="201">
        <v>28</v>
      </c>
      <c r="C51" s="214">
        <f t="shared" si="5"/>
        <v>0</v>
      </c>
      <c r="D51" s="214">
        <f t="shared" si="3"/>
        <v>0</v>
      </c>
      <c r="E51" s="214">
        <f t="shared" si="4"/>
        <v>0</v>
      </c>
      <c r="F51" s="214">
        <f t="shared" si="2"/>
        <v>0</v>
      </c>
      <c r="G51" s="214">
        <f>G50+F51</f>
        <v>0</v>
      </c>
    </row>
    <row r="52" spans="2:7">
      <c r="B52" s="201">
        <v>29</v>
      </c>
      <c r="C52" s="214">
        <f t="shared" si="5"/>
        <v>0</v>
      </c>
      <c r="D52" s="214">
        <f t="shared" si="3"/>
        <v>0</v>
      </c>
      <c r="E52" s="214">
        <f t="shared" si="4"/>
        <v>0</v>
      </c>
      <c r="F52" s="214">
        <f t="shared" si="2"/>
        <v>0</v>
      </c>
      <c r="G52" s="214">
        <f>G51+F52</f>
        <v>0</v>
      </c>
    </row>
    <row r="53" spans="2:7">
      <c r="B53" s="201">
        <v>30</v>
      </c>
      <c r="C53" s="214">
        <f t="shared" si="5"/>
        <v>0</v>
      </c>
      <c r="D53" s="214">
        <f t="shared" si="3"/>
        <v>0</v>
      </c>
      <c r="E53" s="214">
        <f t="shared" si="4"/>
        <v>0</v>
      </c>
      <c r="F53" s="214">
        <f t="shared" si="2"/>
        <v>0</v>
      </c>
      <c r="G53" s="214">
        <f>F53+G52</f>
        <v>0</v>
      </c>
    </row>
    <row r="54" spans="2:7">
      <c r="B54" s="201">
        <v>31</v>
      </c>
      <c r="C54" s="214">
        <f t="shared" si="5"/>
        <v>0</v>
      </c>
      <c r="D54" s="214">
        <f t="shared" si="3"/>
        <v>0</v>
      </c>
      <c r="E54" s="214">
        <f t="shared" si="4"/>
        <v>0</v>
      </c>
      <c r="F54" s="214">
        <f t="shared" si="2"/>
        <v>0</v>
      </c>
      <c r="G54" s="214">
        <f>G53+F54</f>
        <v>0</v>
      </c>
    </row>
    <row r="55" spans="2:7">
      <c r="B55" s="201">
        <v>32</v>
      </c>
      <c r="C55" s="214">
        <f t="shared" si="5"/>
        <v>0</v>
      </c>
      <c r="D55" s="214">
        <f t="shared" si="3"/>
        <v>0</v>
      </c>
      <c r="E55" s="214">
        <f t="shared" si="4"/>
        <v>0</v>
      </c>
      <c r="F55" s="214">
        <f t="shared" si="2"/>
        <v>0</v>
      </c>
      <c r="G55" s="214">
        <f>G54+F55</f>
        <v>0</v>
      </c>
    </row>
    <row r="56" spans="2:7">
      <c r="B56" s="201">
        <v>33</v>
      </c>
      <c r="C56" s="214">
        <f t="shared" si="5"/>
        <v>0</v>
      </c>
      <c r="D56" s="214">
        <f t="shared" si="3"/>
        <v>0</v>
      </c>
      <c r="E56" s="214">
        <f t="shared" si="4"/>
        <v>0</v>
      </c>
      <c r="F56" s="214">
        <f t="shared" si="2"/>
        <v>0</v>
      </c>
      <c r="G56" s="214">
        <f>F56+G55</f>
        <v>0</v>
      </c>
    </row>
    <row r="57" spans="2:7">
      <c r="B57" s="201">
        <v>34</v>
      </c>
      <c r="C57" s="214">
        <f t="shared" si="5"/>
        <v>0</v>
      </c>
      <c r="D57" s="214">
        <f t="shared" ref="D57:D88" si="6">$D$24</f>
        <v>0</v>
      </c>
      <c r="E57" s="214">
        <f t="shared" ref="E57:E88" si="7">C57*$C$9</f>
        <v>0</v>
      </c>
      <c r="F57" s="214">
        <f t="shared" si="2"/>
        <v>0</v>
      </c>
      <c r="G57" s="214">
        <f>G56+F57</f>
        <v>0</v>
      </c>
    </row>
    <row r="58" spans="2:7">
      <c r="B58" s="201">
        <v>35</v>
      </c>
      <c r="C58" s="214">
        <f t="shared" ref="C58:C89" si="8">$C$24-G57</f>
        <v>0</v>
      </c>
      <c r="D58" s="214">
        <f t="shared" si="6"/>
        <v>0</v>
      </c>
      <c r="E58" s="214">
        <f t="shared" si="7"/>
        <v>0</v>
      </c>
      <c r="F58" s="214">
        <f t="shared" si="2"/>
        <v>0</v>
      </c>
      <c r="G58" s="214">
        <f>G57+F58</f>
        <v>0</v>
      </c>
    </row>
    <row r="59" spans="2:7">
      <c r="B59" s="201">
        <v>36</v>
      </c>
      <c r="C59" s="214">
        <f t="shared" si="8"/>
        <v>0</v>
      </c>
      <c r="D59" s="214">
        <f t="shared" si="6"/>
        <v>0</v>
      </c>
      <c r="E59" s="214">
        <f t="shared" si="7"/>
        <v>0</v>
      </c>
      <c r="F59" s="214">
        <f t="shared" si="2"/>
        <v>0</v>
      </c>
      <c r="G59" s="214">
        <f>F59+G58</f>
        <v>0</v>
      </c>
    </row>
    <row r="60" spans="2:7">
      <c r="B60" s="201">
        <v>37</v>
      </c>
      <c r="C60" s="214">
        <f t="shared" si="8"/>
        <v>0</v>
      </c>
      <c r="D60" s="214">
        <f t="shared" si="6"/>
        <v>0</v>
      </c>
      <c r="E60" s="214">
        <f t="shared" si="7"/>
        <v>0</v>
      </c>
      <c r="F60" s="214">
        <f t="shared" si="2"/>
        <v>0</v>
      </c>
      <c r="G60" s="214">
        <f>G59+F60</f>
        <v>0</v>
      </c>
    </row>
    <row r="61" spans="2:7">
      <c r="B61" s="201">
        <v>38</v>
      </c>
      <c r="C61" s="214">
        <f t="shared" si="8"/>
        <v>0</v>
      </c>
      <c r="D61" s="214">
        <f t="shared" si="6"/>
        <v>0</v>
      </c>
      <c r="E61" s="214">
        <f t="shared" si="7"/>
        <v>0</v>
      </c>
      <c r="F61" s="214">
        <f t="shared" si="2"/>
        <v>0</v>
      </c>
      <c r="G61" s="214">
        <f>G60+F61</f>
        <v>0</v>
      </c>
    </row>
    <row r="62" spans="2:7">
      <c r="B62" s="201">
        <v>39</v>
      </c>
      <c r="C62" s="214">
        <f t="shared" si="8"/>
        <v>0</v>
      </c>
      <c r="D62" s="214">
        <f t="shared" si="6"/>
        <v>0</v>
      </c>
      <c r="E62" s="214">
        <f t="shared" si="7"/>
        <v>0</v>
      </c>
      <c r="F62" s="214">
        <f t="shared" si="2"/>
        <v>0</v>
      </c>
      <c r="G62" s="214">
        <f>F62+G61</f>
        <v>0</v>
      </c>
    </row>
    <row r="63" spans="2:7">
      <c r="B63" s="201">
        <v>40</v>
      </c>
      <c r="C63" s="214">
        <f t="shared" si="8"/>
        <v>0</v>
      </c>
      <c r="D63" s="214">
        <f t="shared" si="6"/>
        <v>0</v>
      </c>
      <c r="E63" s="214">
        <f t="shared" si="7"/>
        <v>0</v>
      </c>
      <c r="F63" s="214">
        <f t="shared" si="2"/>
        <v>0</v>
      </c>
      <c r="G63" s="214">
        <f>G62+F63</f>
        <v>0</v>
      </c>
    </row>
    <row r="64" spans="2:7">
      <c r="B64" s="201">
        <v>41</v>
      </c>
      <c r="C64" s="214">
        <f t="shared" si="8"/>
        <v>0</v>
      </c>
      <c r="D64" s="214">
        <f t="shared" si="6"/>
        <v>0</v>
      </c>
      <c r="E64" s="214">
        <f t="shared" si="7"/>
        <v>0</v>
      </c>
      <c r="F64" s="214">
        <f t="shared" si="2"/>
        <v>0</v>
      </c>
      <c r="G64" s="214">
        <f>G63+F64</f>
        <v>0</v>
      </c>
    </row>
    <row r="65" spans="2:7">
      <c r="B65" s="201">
        <v>42</v>
      </c>
      <c r="C65" s="214">
        <f t="shared" si="8"/>
        <v>0</v>
      </c>
      <c r="D65" s="214">
        <f t="shared" si="6"/>
        <v>0</v>
      </c>
      <c r="E65" s="214">
        <f t="shared" si="7"/>
        <v>0</v>
      </c>
      <c r="F65" s="214">
        <f t="shared" si="2"/>
        <v>0</v>
      </c>
      <c r="G65" s="214">
        <f>F65+G64</f>
        <v>0</v>
      </c>
    </row>
    <row r="66" spans="2:7">
      <c r="B66" s="201">
        <v>43</v>
      </c>
      <c r="C66" s="214">
        <f t="shared" si="8"/>
        <v>0</v>
      </c>
      <c r="D66" s="214">
        <f t="shared" si="6"/>
        <v>0</v>
      </c>
      <c r="E66" s="214">
        <f t="shared" si="7"/>
        <v>0</v>
      </c>
      <c r="F66" s="214">
        <f t="shared" si="2"/>
        <v>0</v>
      </c>
      <c r="G66" s="214">
        <f>G65+F66</f>
        <v>0</v>
      </c>
    </row>
    <row r="67" spans="2:7">
      <c r="B67" s="201">
        <v>44</v>
      </c>
      <c r="C67" s="214">
        <f t="shared" si="8"/>
        <v>0</v>
      </c>
      <c r="D67" s="214">
        <f t="shared" si="6"/>
        <v>0</v>
      </c>
      <c r="E67" s="214">
        <f t="shared" si="7"/>
        <v>0</v>
      </c>
      <c r="F67" s="214">
        <f t="shared" si="2"/>
        <v>0</v>
      </c>
      <c r="G67" s="214">
        <f>G66+F67</f>
        <v>0</v>
      </c>
    </row>
    <row r="68" spans="2:7">
      <c r="B68" s="201">
        <v>45</v>
      </c>
      <c r="C68" s="214">
        <f t="shared" si="8"/>
        <v>0</v>
      </c>
      <c r="D68" s="214">
        <f t="shared" si="6"/>
        <v>0</v>
      </c>
      <c r="E68" s="214">
        <f t="shared" si="7"/>
        <v>0</v>
      </c>
      <c r="F68" s="214">
        <f t="shared" si="2"/>
        <v>0</v>
      </c>
      <c r="G68" s="214">
        <f>F68+G67</f>
        <v>0</v>
      </c>
    </row>
    <row r="69" spans="2:7">
      <c r="B69" s="201">
        <v>46</v>
      </c>
      <c r="C69" s="214">
        <f t="shared" si="8"/>
        <v>0</v>
      </c>
      <c r="D69" s="214">
        <f t="shared" si="6"/>
        <v>0</v>
      </c>
      <c r="E69" s="214">
        <f t="shared" si="7"/>
        <v>0</v>
      </c>
      <c r="F69" s="214">
        <f t="shared" si="2"/>
        <v>0</v>
      </c>
      <c r="G69" s="214">
        <f>G68+F69</f>
        <v>0</v>
      </c>
    </row>
    <row r="70" spans="2:7">
      <c r="B70" s="201">
        <v>47</v>
      </c>
      <c r="C70" s="214">
        <f t="shared" si="8"/>
        <v>0</v>
      </c>
      <c r="D70" s="214">
        <f t="shared" si="6"/>
        <v>0</v>
      </c>
      <c r="E70" s="214">
        <f t="shared" si="7"/>
        <v>0</v>
      </c>
      <c r="F70" s="214">
        <f t="shared" si="2"/>
        <v>0</v>
      </c>
      <c r="G70" s="214">
        <f>G69+F70</f>
        <v>0</v>
      </c>
    </row>
    <row r="71" spans="2:7">
      <c r="B71" s="201">
        <v>48</v>
      </c>
      <c r="C71" s="214">
        <f t="shared" si="8"/>
        <v>0</v>
      </c>
      <c r="D71" s="214">
        <f t="shared" si="6"/>
        <v>0</v>
      </c>
      <c r="E71" s="214">
        <f t="shared" si="7"/>
        <v>0</v>
      </c>
      <c r="F71" s="214">
        <f t="shared" si="2"/>
        <v>0</v>
      </c>
      <c r="G71" s="214">
        <f>F71+G70</f>
        <v>0</v>
      </c>
    </row>
    <row r="72" spans="2:7">
      <c r="B72" s="201">
        <v>49</v>
      </c>
      <c r="C72" s="214">
        <f t="shared" si="8"/>
        <v>0</v>
      </c>
      <c r="D72" s="214">
        <f t="shared" si="6"/>
        <v>0</v>
      </c>
      <c r="E72" s="214">
        <f t="shared" si="7"/>
        <v>0</v>
      </c>
      <c r="F72" s="214">
        <f t="shared" si="2"/>
        <v>0</v>
      </c>
      <c r="G72" s="214">
        <f>G71+F72</f>
        <v>0</v>
      </c>
    </row>
    <row r="73" spans="2:7">
      <c r="B73" s="201">
        <v>50</v>
      </c>
      <c r="C73" s="214">
        <f t="shared" si="8"/>
        <v>0</v>
      </c>
      <c r="D73" s="214">
        <f t="shared" si="6"/>
        <v>0</v>
      </c>
      <c r="E73" s="214">
        <f t="shared" si="7"/>
        <v>0</v>
      </c>
      <c r="F73" s="214">
        <f t="shared" si="2"/>
        <v>0</v>
      </c>
      <c r="G73" s="214">
        <f>G72+F73</f>
        <v>0</v>
      </c>
    </row>
    <row r="74" spans="2:7">
      <c r="B74" s="201">
        <v>51</v>
      </c>
      <c r="C74" s="214">
        <f t="shared" si="8"/>
        <v>0</v>
      </c>
      <c r="D74" s="214">
        <f t="shared" si="6"/>
        <v>0</v>
      </c>
      <c r="E74" s="214">
        <f t="shared" si="7"/>
        <v>0</v>
      </c>
      <c r="F74" s="214">
        <f t="shared" si="2"/>
        <v>0</v>
      </c>
      <c r="G74" s="214">
        <f>F74+G73</f>
        <v>0</v>
      </c>
    </row>
    <row r="75" spans="2:7">
      <c r="B75" s="201">
        <v>52</v>
      </c>
      <c r="C75" s="214">
        <f t="shared" si="8"/>
        <v>0</v>
      </c>
      <c r="D75" s="214">
        <f t="shared" si="6"/>
        <v>0</v>
      </c>
      <c r="E75" s="214">
        <f t="shared" si="7"/>
        <v>0</v>
      </c>
      <c r="F75" s="214">
        <f t="shared" si="2"/>
        <v>0</v>
      </c>
      <c r="G75" s="214">
        <f>G74+F75</f>
        <v>0</v>
      </c>
    </row>
    <row r="76" spans="2:7">
      <c r="B76" s="201">
        <v>53</v>
      </c>
      <c r="C76" s="214">
        <f t="shared" si="8"/>
        <v>0</v>
      </c>
      <c r="D76" s="214">
        <f t="shared" si="6"/>
        <v>0</v>
      </c>
      <c r="E76" s="214">
        <f t="shared" si="7"/>
        <v>0</v>
      </c>
      <c r="F76" s="214">
        <f t="shared" si="2"/>
        <v>0</v>
      </c>
      <c r="G76" s="214">
        <f>G75+F76</f>
        <v>0</v>
      </c>
    </row>
    <row r="77" spans="2:7">
      <c r="B77" s="201">
        <v>54</v>
      </c>
      <c r="C77" s="214">
        <f t="shared" si="8"/>
        <v>0</v>
      </c>
      <c r="D77" s="214">
        <f t="shared" si="6"/>
        <v>0</v>
      </c>
      <c r="E77" s="214">
        <f t="shared" si="7"/>
        <v>0</v>
      </c>
      <c r="F77" s="214">
        <f t="shared" si="2"/>
        <v>0</v>
      </c>
      <c r="G77" s="214">
        <f>F77+G76</f>
        <v>0</v>
      </c>
    </row>
    <row r="78" spans="2:7">
      <c r="B78" s="201">
        <v>55</v>
      </c>
      <c r="C78" s="214">
        <f t="shared" si="8"/>
        <v>0</v>
      </c>
      <c r="D78" s="214">
        <f t="shared" si="6"/>
        <v>0</v>
      </c>
      <c r="E78" s="214">
        <f t="shared" si="7"/>
        <v>0</v>
      </c>
      <c r="F78" s="214">
        <f t="shared" si="2"/>
        <v>0</v>
      </c>
      <c r="G78" s="214">
        <f>G77+F78</f>
        <v>0</v>
      </c>
    </row>
    <row r="79" spans="2:7">
      <c r="B79" s="201">
        <v>56</v>
      </c>
      <c r="C79" s="214">
        <f t="shared" si="8"/>
        <v>0</v>
      </c>
      <c r="D79" s="214">
        <f t="shared" si="6"/>
        <v>0</v>
      </c>
      <c r="E79" s="214">
        <f t="shared" si="7"/>
        <v>0</v>
      </c>
      <c r="F79" s="214">
        <f t="shared" si="2"/>
        <v>0</v>
      </c>
      <c r="G79" s="214">
        <f>G78+F79</f>
        <v>0</v>
      </c>
    </row>
    <row r="80" spans="2:7">
      <c r="B80" s="201">
        <v>57</v>
      </c>
      <c r="C80" s="214">
        <f t="shared" si="8"/>
        <v>0</v>
      </c>
      <c r="D80" s="214">
        <f t="shared" si="6"/>
        <v>0</v>
      </c>
      <c r="E80" s="214">
        <f t="shared" si="7"/>
        <v>0</v>
      </c>
      <c r="F80" s="214">
        <f t="shared" si="2"/>
        <v>0</v>
      </c>
      <c r="G80" s="214">
        <f>F80+G79</f>
        <v>0</v>
      </c>
    </row>
    <row r="81" spans="2:8">
      <c r="B81" s="201">
        <v>58</v>
      </c>
      <c r="C81" s="214">
        <f t="shared" si="8"/>
        <v>0</v>
      </c>
      <c r="D81" s="214">
        <f t="shared" si="6"/>
        <v>0</v>
      </c>
      <c r="E81" s="214">
        <f t="shared" si="7"/>
        <v>0</v>
      </c>
      <c r="F81" s="214">
        <f t="shared" si="2"/>
        <v>0</v>
      </c>
      <c r="G81" s="214">
        <f>G80+F81</f>
        <v>0</v>
      </c>
    </row>
    <row r="82" spans="2:8">
      <c r="B82" s="201">
        <v>59</v>
      </c>
      <c r="C82" s="214">
        <f t="shared" si="8"/>
        <v>0</v>
      </c>
      <c r="D82" s="214">
        <f t="shared" si="6"/>
        <v>0</v>
      </c>
      <c r="E82" s="214">
        <f t="shared" si="7"/>
        <v>0</v>
      </c>
      <c r="F82" s="214">
        <f t="shared" si="2"/>
        <v>0</v>
      </c>
      <c r="G82" s="214">
        <f>G81+F82</f>
        <v>0</v>
      </c>
    </row>
    <row r="83" spans="2:8" ht="15.6">
      <c r="B83" s="202">
        <v>60</v>
      </c>
      <c r="C83" s="215">
        <f t="shared" si="8"/>
        <v>0</v>
      </c>
      <c r="D83" s="215">
        <f t="shared" si="6"/>
        <v>0</v>
      </c>
      <c r="E83" s="215">
        <f t="shared" si="7"/>
        <v>0</v>
      </c>
      <c r="F83" s="215">
        <f t="shared" si="2"/>
        <v>0</v>
      </c>
      <c r="G83" s="215">
        <f>F83+G82</f>
        <v>0</v>
      </c>
      <c r="H83" s="198"/>
    </row>
    <row r="84" spans="2:8">
      <c r="B84" s="201">
        <v>61</v>
      </c>
      <c r="C84" s="214">
        <f t="shared" si="8"/>
        <v>0</v>
      </c>
      <c r="D84" s="214">
        <f t="shared" si="6"/>
        <v>0</v>
      </c>
      <c r="E84" s="214">
        <f t="shared" si="7"/>
        <v>0</v>
      </c>
      <c r="F84" s="214">
        <f t="shared" si="2"/>
        <v>0</v>
      </c>
      <c r="G84" s="214">
        <f>G83+F84</f>
        <v>0</v>
      </c>
    </row>
    <row r="85" spans="2:8">
      <c r="B85" s="201">
        <v>62</v>
      </c>
      <c r="C85" s="214">
        <f t="shared" si="8"/>
        <v>0</v>
      </c>
      <c r="D85" s="214">
        <f t="shared" si="6"/>
        <v>0</v>
      </c>
      <c r="E85" s="214">
        <f t="shared" si="7"/>
        <v>0</v>
      </c>
      <c r="F85" s="214">
        <f t="shared" si="2"/>
        <v>0</v>
      </c>
      <c r="G85" s="214">
        <f>G84+F85</f>
        <v>0</v>
      </c>
    </row>
    <row r="86" spans="2:8">
      <c r="B86" s="201">
        <v>63</v>
      </c>
      <c r="C86" s="214">
        <f t="shared" si="8"/>
        <v>0</v>
      </c>
      <c r="D86" s="214">
        <f t="shared" si="6"/>
        <v>0</v>
      </c>
      <c r="E86" s="214">
        <f t="shared" si="7"/>
        <v>0</v>
      </c>
      <c r="F86" s="214">
        <f t="shared" si="2"/>
        <v>0</v>
      </c>
      <c r="G86" s="214">
        <f>F86+G85</f>
        <v>0</v>
      </c>
    </row>
    <row r="87" spans="2:8">
      <c r="B87" s="201">
        <v>64</v>
      </c>
      <c r="C87" s="214">
        <f t="shared" si="8"/>
        <v>0</v>
      </c>
      <c r="D87" s="214">
        <f t="shared" si="6"/>
        <v>0</v>
      </c>
      <c r="E87" s="214">
        <f t="shared" si="7"/>
        <v>0</v>
      </c>
      <c r="F87" s="214">
        <f t="shared" si="2"/>
        <v>0</v>
      </c>
      <c r="G87" s="214">
        <f>G86+F87</f>
        <v>0</v>
      </c>
    </row>
    <row r="88" spans="2:8">
      <c r="B88" s="201">
        <v>65</v>
      </c>
      <c r="C88" s="214">
        <f t="shared" si="8"/>
        <v>0</v>
      </c>
      <c r="D88" s="214">
        <f t="shared" si="6"/>
        <v>0</v>
      </c>
      <c r="E88" s="214">
        <f t="shared" si="7"/>
        <v>0</v>
      </c>
      <c r="F88" s="214">
        <f t="shared" ref="F88:F107" si="9">D88-E88</f>
        <v>0</v>
      </c>
      <c r="G88" s="214">
        <f>G87+F88</f>
        <v>0</v>
      </c>
    </row>
    <row r="89" spans="2:8">
      <c r="B89" s="201">
        <v>66</v>
      </c>
      <c r="C89" s="214">
        <f t="shared" si="8"/>
        <v>0</v>
      </c>
      <c r="D89" s="214">
        <f t="shared" ref="D89:D107" si="10">$D$24</f>
        <v>0</v>
      </c>
      <c r="E89" s="214">
        <f t="shared" ref="E89:E107" si="11">C89*$C$9</f>
        <v>0</v>
      </c>
      <c r="F89" s="214">
        <f t="shared" si="9"/>
        <v>0</v>
      </c>
      <c r="G89" s="214">
        <f>F89+G88</f>
        <v>0</v>
      </c>
    </row>
    <row r="90" spans="2:8">
      <c r="B90" s="201">
        <v>67</v>
      </c>
      <c r="C90" s="214">
        <f t="shared" ref="C90:C107" si="12">$C$24-G89</f>
        <v>0</v>
      </c>
      <c r="D90" s="214">
        <f t="shared" si="10"/>
        <v>0</v>
      </c>
      <c r="E90" s="214">
        <f t="shared" si="11"/>
        <v>0</v>
      </c>
      <c r="F90" s="214">
        <f t="shared" si="9"/>
        <v>0</v>
      </c>
      <c r="G90" s="214">
        <f>G89+F90</f>
        <v>0</v>
      </c>
    </row>
    <row r="91" spans="2:8">
      <c r="B91" s="201">
        <v>68</v>
      </c>
      <c r="C91" s="214">
        <f t="shared" si="12"/>
        <v>0</v>
      </c>
      <c r="D91" s="214">
        <f t="shared" si="10"/>
        <v>0</v>
      </c>
      <c r="E91" s="214">
        <f t="shared" si="11"/>
        <v>0</v>
      </c>
      <c r="F91" s="214">
        <f t="shared" si="9"/>
        <v>0</v>
      </c>
      <c r="G91" s="214">
        <f>G90+F91</f>
        <v>0</v>
      </c>
    </row>
    <row r="92" spans="2:8">
      <c r="B92" s="201">
        <v>69</v>
      </c>
      <c r="C92" s="214">
        <f t="shared" si="12"/>
        <v>0</v>
      </c>
      <c r="D92" s="214">
        <f t="shared" si="10"/>
        <v>0</v>
      </c>
      <c r="E92" s="214">
        <f t="shared" si="11"/>
        <v>0</v>
      </c>
      <c r="F92" s="214">
        <f t="shared" si="9"/>
        <v>0</v>
      </c>
      <c r="G92" s="214">
        <f>F92+G91</f>
        <v>0</v>
      </c>
    </row>
    <row r="93" spans="2:8">
      <c r="B93" s="201">
        <v>70</v>
      </c>
      <c r="C93" s="214">
        <f t="shared" si="12"/>
        <v>0</v>
      </c>
      <c r="D93" s="214">
        <f t="shared" si="10"/>
        <v>0</v>
      </c>
      <c r="E93" s="214">
        <f t="shared" si="11"/>
        <v>0</v>
      </c>
      <c r="F93" s="214">
        <f t="shared" si="9"/>
        <v>0</v>
      </c>
      <c r="G93" s="214">
        <f>G92+F93</f>
        <v>0</v>
      </c>
    </row>
    <row r="94" spans="2:8">
      <c r="B94" s="201">
        <v>71</v>
      </c>
      <c r="C94" s="214">
        <f t="shared" si="12"/>
        <v>0</v>
      </c>
      <c r="D94" s="214">
        <f t="shared" si="10"/>
        <v>0</v>
      </c>
      <c r="E94" s="214">
        <f t="shared" si="11"/>
        <v>0</v>
      </c>
      <c r="F94" s="214">
        <f t="shared" si="9"/>
        <v>0</v>
      </c>
      <c r="G94" s="214">
        <f>G93+F94</f>
        <v>0</v>
      </c>
    </row>
    <row r="95" spans="2:8">
      <c r="B95" s="201">
        <v>72</v>
      </c>
      <c r="C95" s="214">
        <f t="shared" si="12"/>
        <v>0</v>
      </c>
      <c r="D95" s="214">
        <f t="shared" si="10"/>
        <v>0</v>
      </c>
      <c r="E95" s="214">
        <f t="shared" si="11"/>
        <v>0</v>
      </c>
      <c r="F95" s="214">
        <f t="shared" si="9"/>
        <v>0</v>
      </c>
      <c r="G95" s="214">
        <f>F95+G94</f>
        <v>0</v>
      </c>
    </row>
    <row r="96" spans="2:8">
      <c r="B96" s="201">
        <v>73</v>
      </c>
      <c r="C96" s="214">
        <f t="shared" si="12"/>
        <v>0</v>
      </c>
      <c r="D96" s="214">
        <f t="shared" si="10"/>
        <v>0</v>
      </c>
      <c r="E96" s="214">
        <f t="shared" si="11"/>
        <v>0</v>
      </c>
      <c r="F96" s="214">
        <f t="shared" si="9"/>
        <v>0</v>
      </c>
      <c r="G96" s="214">
        <f>G95+F96</f>
        <v>0</v>
      </c>
    </row>
    <row r="97" spans="2:8">
      <c r="B97" s="201">
        <v>74</v>
      </c>
      <c r="C97" s="214">
        <f t="shared" si="12"/>
        <v>0</v>
      </c>
      <c r="D97" s="214">
        <f t="shared" si="10"/>
        <v>0</v>
      </c>
      <c r="E97" s="214">
        <f t="shared" si="11"/>
        <v>0</v>
      </c>
      <c r="F97" s="214">
        <f t="shared" si="9"/>
        <v>0</v>
      </c>
      <c r="G97" s="214">
        <f>G96+F97</f>
        <v>0</v>
      </c>
    </row>
    <row r="98" spans="2:8">
      <c r="B98" s="201">
        <v>75</v>
      </c>
      <c r="C98" s="214">
        <f t="shared" si="12"/>
        <v>0</v>
      </c>
      <c r="D98" s="214">
        <f t="shared" si="10"/>
        <v>0</v>
      </c>
      <c r="E98" s="214">
        <f t="shared" si="11"/>
        <v>0</v>
      </c>
      <c r="F98" s="214">
        <f t="shared" si="9"/>
        <v>0</v>
      </c>
      <c r="G98" s="214">
        <f>F98+G97</f>
        <v>0</v>
      </c>
    </row>
    <row r="99" spans="2:8">
      <c r="B99" s="201">
        <v>76</v>
      </c>
      <c r="C99" s="214">
        <f t="shared" si="12"/>
        <v>0</v>
      </c>
      <c r="D99" s="214">
        <f t="shared" si="10"/>
        <v>0</v>
      </c>
      <c r="E99" s="214">
        <f t="shared" si="11"/>
        <v>0</v>
      </c>
      <c r="F99" s="214">
        <f t="shared" si="9"/>
        <v>0</v>
      </c>
      <c r="G99" s="214">
        <f>G98+F99</f>
        <v>0</v>
      </c>
    </row>
    <row r="100" spans="2:8">
      <c r="B100" s="201">
        <v>77</v>
      </c>
      <c r="C100" s="214">
        <f t="shared" si="12"/>
        <v>0</v>
      </c>
      <c r="D100" s="214">
        <f t="shared" si="10"/>
        <v>0</v>
      </c>
      <c r="E100" s="214">
        <f t="shared" si="11"/>
        <v>0</v>
      </c>
      <c r="F100" s="214">
        <f t="shared" si="9"/>
        <v>0</v>
      </c>
      <c r="G100" s="214">
        <f>G99+F100</f>
        <v>0</v>
      </c>
    </row>
    <row r="101" spans="2:8">
      <c r="B101" s="201">
        <v>78</v>
      </c>
      <c r="C101" s="214">
        <f t="shared" si="12"/>
        <v>0</v>
      </c>
      <c r="D101" s="214">
        <f t="shared" si="10"/>
        <v>0</v>
      </c>
      <c r="E101" s="214">
        <f t="shared" si="11"/>
        <v>0</v>
      </c>
      <c r="F101" s="214">
        <f t="shared" si="9"/>
        <v>0</v>
      </c>
      <c r="G101" s="214">
        <f>F101+G100</f>
        <v>0</v>
      </c>
    </row>
    <row r="102" spans="2:8">
      <c r="B102" s="201">
        <v>79</v>
      </c>
      <c r="C102" s="214">
        <f t="shared" si="12"/>
        <v>0</v>
      </c>
      <c r="D102" s="214">
        <f t="shared" si="10"/>
        <v>0</v>
      </c>
      <c r="E102" s="214">
        <f t="shared" si="11"/>
        <v>0</v>
      </c>
      <c r="F102" s="214">
        <f t="shared" si="9"/>
        <v>0</v>
      </c>
      <c r="G102" s="214">
        <f>G101+F102</f>
        <v>0</v>
      </c>
    </row>
    <row r="103" spans="2:8">
      <c r="B103" s="201">
        <v>80</v>
      </c>
      <c r="C103" s="214">
        <f t="shared" si="12"/>
        <v>0</v>
      </c>
      <c r="D103" s="214">
        <f t="shared" si="10"/>
        <v>0</v>
      </c>
      <c r="E103" s="214">
        <f t="shared" si="11"/>
        <v>0</v>
      </c>
      <c r="F103" s="214">
        <f t="shared" si="9"/>
        <v>0</v>
      </c>
      <c r="G103" s="214">
        <f>G102+F103</f>
        <v>0</v>
      </c>
    </row>
    <row r="104" spans="2:8">
      <c r="B104" s="201">
        <v>81</v>
      </c>
      <c r="C104" s="214">
        <f t="shared" si="12"/>
        <v>0</v>
      </c>
      <c r="D104" s="214">
        <f t="shared" si="10"/>
        <v>0</v>
      </c>
      <c r="E104" s="214">
        <f t="shared" si="11"/>
        <v>0</v>
      </c>
      <c r="F104" s="214">
        <f t="shared" si="9"/>
        <v>0</v>
      </c>
      <c r="G104" s="214">
        <f>F104+G103</f>
        <v>0</v>
      </c>
    </row>
    <row r="105" spans="2:8">
      <c r="B105" s="201">
        <v>82</v>
      </c>
      <c r="C105" s="214">
        <f t="shared" si="12"/>
        <v>0</v>
      </c>
      <c r="D105" s="214">
        <f t="shared" si="10"/>
        <v>0</v>
      </c>
      <c r="E105" s="214">
        <f t="shared" si="11"/>
        <v>0</v>
      </c>
      <c r="F105" s="214">
        <f t="shared" si="9"/>
        <v>0</v>
      </c>
      <c r="G105" s="214">
        <f>G104+F105</f>
        <v>0</v>
      </c>
    </row>
    <row r="106" spans="2:8">
      <c r="B106" s="201">
        <v>83</v>
      </c>
      <c r="C106" s="214">
        <f t="shared" si="12"/>
        <v>0</v>
      </c>
      <c r="D106" s="214">
        <f t="shared" si="10"/>
        <v>0</v>
      </c>
      <c r="E106" s="214">
        <f t="shared" si="11"/>
        <v>0</v>
      </c>
      <c r="F106" s="214">
        <f t="shared" si="9"/>
        <v>0</v>
      </c>
      <c r="G106" s="214">
        <f>G105+F106</f>
        <v>0</v>
      </c>
    </row>
    <row r="107" spans="2:8">
      <c r="B107" s="201">
        <v>84</v>
      </c>
      <c r="C107" s="214">
        <f t="shared" si="12"/>
        <v>0</v>
      </c>
      <c r="D107" s="214">
        <f t="shared" si="10"/>
        <v>0</v>
      </c>
      <c r="E107" s="214">
        <f t="shared" si="11"/>
        <v>0</v>
      </c>
      <c r="F107" s="214">
        <f t="shared" si="9"/>
        <v>0</v>
      </c>
      <c r="G107" s="214">
        <f>F107+G106</f>
        <v>0</v>
      </c>
    </row>
    <row r="108" spans="2:8">
      <c r="D108" s="196"/>
      <c r="E108" s="196"/>
      <c r="F108" s="196"/>
      <c r="G108" s="196"/>
      <c r="H108" s="196"/>
    </row>
  </sheetData>
  <mergeCells count="1">
    <mergeCell ref="B2:G2"/>
  </mergeCells>
  <phoneticPr fontId="3" type="noConversion"/>
  <pageMargins left="0.36458333333333331" right="0.5625" top="1" bottom="1" header="0" footer="0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DESCRIPCIÓN PROYECTO</vt:lpstr>
      <vt:lpstr>INVERSION FINANCIACION</vt:lpstr>
      <vt:lpstr>CUENTA DE RESULTADOS</vt:lpstr>
      <vt:lpstr>TESORERIA</vt:lpstr>
      <vt:lpstr>ACTIVO</vt:lpstr>
      <vt:lpstr>PASIVO</vt:lpstr>
      <vt:lpstr>SIMULADOR PTMO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 EXW</dc:creator>
  <cp:lastModifiedBy>Ing. William Pinos Pinos</cp:lastModifiedBy>
  <cp:lastPrinted>2012-04-09T06:26:33Z</cp:lastPrinted>
  <dcterms:created xsi:type="dcterms:W3CDTF">2003-08-12T16:12:27Z</dcterms:created>
  <dcterms:modified xsi:type="dcterms:W3CDTF">2022-08-22T18:14:46Z</dcterms:modified>
</cp:coreProperties>
</file>